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0" yWindow="0" windowWidth="21600" windowHeight="9600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C27" i="1" l="1"/>
  <c r="P20" i="1"/>
  <c r="E20" i="1"/>
  <c r="F20" i="1"/>
  <c r="G20" i="1"/>
  <c r="H20" i="1"/>
  <c r="I20" i="1"/>
  <c r="J20" i="1"/>
  <c r="K20" i="1"/>
  <c r="L20" i="1"/>
  <c r="M20" i="1"/>
  <c r="N20" i="1"/>
  <c r="O20" i="1"/>
  <c r="D20" i="1"/>
  <c r="L26" i="1" l="1"/>
  <c r="N26" i="1"/>
  <c r="K26" i="1"/>
  <c r="J26" i="1"/>
  <c r="I26" i="1"/>
  <c r="H26" i="1"/>
  <c r="G26" i="1"/>
  <c r="F26" i="1"/>
  <c r="E26" i="1"/>
  <c r="C26" i="1"/>
  <c r="P26" i="1"/>
  <c r="E25" i="1" l="1"/>
  <c r="F25" i="1"/>
  <c r="G25" i="1"/>
  <c r="H25" i="1"/>
  <c r="I25" i="1"/>
  <c r="J25" i="1"/>
  <c r="K25" i="1"/>
  <c r="L25" i="1"/>
  <c r="M25" i="1"/>
  <c r="N25" i="1"/>
  <c r="O25" i="1"/>
  <c r="D25" i="1"/>
  <c r="C25" i="1" l="1"/>
  <c r="C20" i="1"/>
  <c r="P25" i="1" l="1"/>
  <c r="K27" i="1"/>
  <c r="K30" i="1" s="1"/>
  <c r="L27" i="1"/>
  <c r="L30" i="1" s="1"/>
  <c r="N27" i="1" l="1"/>
  <c r="N30" i="1" s="1"/>
  <c r="O27" i="1"/>
  <c r="O30" i="1" s="1"/>
  <c r="H27" i="1"/>
  <c r="H30" i="1" s="1"/>
  <c r="F27" i="1"/>
  <c r="F30" i="1" s="1"/>
  <c r="E27" i="1"/>
  <c r="E30" i="1" s="1"/>
  <c r="I27" i="1"/>
  <c r="I30" i="1" s="1"/>
  <c r="M27" i="1"/>
  <c r="M30" i="1" s="1"/>
  <c r="J27" i="1"/>
  <c r="J30" i="1" s="1"/>
  <c r="D27" i="1"/>
  <c r="D30" i="1" s="1"/>
  <c r="C30" i="1"/>
  <c r="P27" i="1"/>
  <c r="G27" i="1"/>
  <c r="G30" i="1" s="1"/>
  <c r="G29" i="1" l="1"/>
  <c r="K29" i="1"/>
  <c r="F29" i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<sst xmlns="http://schemas.openxmlformats.org/spreadsheetml/2006/main" count="80" uniqueCount="66">
  <si>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</si>
  <si>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</si>
  <si>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</si>
  <si>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</si>
  <si>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</si>
  <si>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</si>
  <si>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</si>
  <si>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Sinh hoạt 15'</t>
  </si>
  <si>
    <t>Giờ chưa kí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</si>
  <si>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</si>
  <si>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</si>
  <si>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</si>
  <si>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</si>
  <si>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</si>
  <si>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</si>
  <si>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</si>
  <si>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</si>
  <si>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</si>
  <si>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</si>
  <si>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</si>
  <si>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</si>
  <si>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</si>
  <si>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</si>
  <si>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</si>
  <si>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</si>
  <si>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</si>
  <si>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</si>
  <si>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</si>
  <si>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</si>
  <si>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</si>
  <si>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</si>
  <si>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</si>
  <si>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</si>
  <si>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</si>
  <si>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</si>
  <si>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</si>
  <si>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</si>
  <si>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</si>
  <si>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</si>
  <si>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DIỄN GIẢI</t>
  </si>
  <si>
    <t>Giờ B (- 5/B)</t>
  </si>
  <si>
    <t>Giờ C (- 10/C)</t>
  </si>
  <si>
    <t>Xếp hàng
 tập trung</t>
  </si>
  <si>
    <t>Trốn tiết</t>
  </si>
  <si>
    <t>CĐ ko trực, đi muộn, không ghi lỗi</t>
  </si>
  <si>
    <t>SDTL, SDĐT</t>
  </si>
  <si>
    <t>Không tắt điện khóa cửa</t>
  </si>
  <si>
    <t>Vi phạm khác</t>
  </si>
  <si>
    <t>Dép lê, nhuộm tóc</t>
  </si>
  <si>
    <t>TUẦN THỨ: 27 - TỪ: 07/02/2016 ĐẾN 12/03/2016                                              LỚP TRỰC: 10B14 - GVCN: TRỊNH VĂN ĐƯỜNG</t>
  </si>
  <si>
    <t>tôt</t>
  </si>
  <si>
    <t>TUẦN Thứ: 27 - TỪ: 07/02/2016 ĐẾN 12/03/2016                                              LỚP TRỰC: 10B14 - GVCN: TRỊNH VĂN ĐƯỜNG</t>
  </si>
  <si>
    <t>Thứ 2: vắng 2p (ly,thu); Thứ 5: vắng 2p (cường, nguyên); Thứ 6: vắng 2P (phượng,hậu); Thứ 7; vắng 2p (nguyên,hiệu); +80đ đạt giải Nhì nhảy dân vũ</t>
  </si>
  <si>
    <t>Thứ 2: Sử dụng điện thoại trong giờ học GDCD (Thanh Yến); Thứ 5: vắng 1P (thắm); Thứ 6 vắng 2P (cường,thảo); +60đ đạt giải KK nhảy dân vũ</t>
  </si>
  <si>
    <t>Thứ 2: Vắng 1P (võ quỳnh); Thứ 3; vắng 1p (sơn); Thứ 5: vắng 2P (sơn, chính); +60đ đạt giải KK nhảy dân vũ</t>
  </si>
  <si>
    <t>Thứ 2: vắng 1P (Như Phương); Thứ 5: Vắng 2p; +60đ đạt giải KK nhảy dân vũ; +50đ đạt tuần học tốt</t>
  </si>
  <si>
    <t>Thứ 2: vắng 1P (Nhi), vệ sinh chưa tốt; Thứ 3: vắng 2P (Tín,trung); Thứ 4: Tín vô kỷ luật giờ QP; Thứ 5: vắng 1p (Tín); +60đ đạt giải KK nhảy dân vũ; ; -10đ không đạt tuần học tốt</t>
  </si>
  <si>
    <t>Thứ 2: vắng 1P; Thứ 4: vắng 1P; Thứ: 5 vắng 2P (Long, Huyền), Trung không sơvin; Thứ 6: vắng 2P (Trung, Y Nhúc); Thứ 7: vắng 1p; +60đ đạt giải KK nhảy dân vũ; -10đ không đạt tuần học tốt</t>
  </si>
  <si>
    <t>Thứ 5: Dũng không sơvin 15p đầu giờ, 3 không đeo thẻ học sinh; Thứ 6: 1 không đồng phục; Thứ 4: giờ B môn Anh văn (đạt,hải,khánh,quyên,huyền không học bài cũ); Thứ 5: giờ B môn Vật lí (huỳnh,hải,hiệp,đạt không học bài cũ);  Thứ 7: giờ D môn tin học (bàn 2,3 cuối dãy gv mất trật tự); +60đ đạt giải KK nhảy dân vũ; -10đ ko đạt tuần học tốt</t>
  </si>
  <si>
    <t>Thứ 2: Lớp ồn tiết GDCD; Thứ 4: Vắng 1P; +60đ đạt giải KK nhảy dân vũ; -10đ không đạt tuần học tốt</t>
  </si>
  <si>
    <t>Thứ 6: cường không đeo bảng tên; +60đ đạt giải KK nhảy dân vũ; +50đ đạt tuần học tốt; +30đ thưởng lao động vệ sinh phòng máy</t>
  </si>
  <si>
    <t xml:space="preserve"> Thứ 6: Vắng 1P (Duy Anh); +70đ đạt giải Ba nhảy dân vũ; +50đ đạt tuần học tốt</t>
  </si>
  <si>
    <t xml:space="preserve"> +80đ đạt giải Nhì nhảy dân vũ; +50đ đạt tuần học tốt</t>
  </si>
  <si>
    <t>Thứ 4: Vắng 1P (Thúy); Thứ 3: Chuân đi học muộn, 1 giờ C môn Hóa (lớp ồn ào mất tập trung); Thứ 5: Trí không sơvin; +90đ đạt giải Nhất nhảy dân vũ; -10đ ko đạt tuần học tốt</t>
  </si>
  <si>
    <t>Thứ 2: Vắng 1P (Hiền); Thứ 4: 1P; +70đ đạt giải Ba nhảy dân vũ; +50đ đạt tuần học tốt; +30đ thưởng lao động vệ sinh phòng thí nghiệm</t>
  </si>
  <si>
    <t>Thứ 2: Vắng 3P (Mai,Nam,Quỳnh); Thứ 4: vắng 1p (thúy); Thứ 7: Hiếu + Đức mất trật tự trong giờ Toán; +30đ thưởng lao động tuần quét sân trường; +60đ đạt giải KK nhảy dân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</si>
</sst>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8"/>
      <name val="Times New Roman"/>
      <family val="1"/>
      <charset val="163"/>
    </font>
    <font>
      <b/>
      <sz val="10"/>
      <name val="Arial"/>
      <family val="2"/>
      <charset val="163"/>
    </font>
    <font>
      <b/>
      <u/>
      <sz val="10"/>
      <name val="Arial"/>
      <family val="2"/>
      <charset val="163"/>
    </font>
    <font>
      <u/>
      <sz val="10"/>
      <name val="Arial"/>
      <family val="2"/>
    </font>
    <font>
      <u/>
      <sz val="10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25" xfId="2" quotePrefix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4" fillId="0" borderId="5" xfId="0" quotePrefix="1" applyFont="1" applyBorder="1" applyAlignment="1">
      <alignment vertical="center" wrapText="1"/>
    </xf>
    <xf numFmtId="0" fontId="15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9" sqref="E29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375" style="5" customWidth="1"/>
    <col min="17" max="16384" width="9.125" style="5"/>
  </cols>
  <sheetData>
    <row r="1" spans="2:17" ht="18.75" customHeight="1" x14ac:dyDescent="0.2">
      <c r="B1" s="59" t="s">
        <v>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0"/>
    </row>
    <row r="2" spans="2:17" ht="18" x14ac:dyDescent="0.2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7" ht="15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60" t="s">
        <v>1</v>
      </c>
      <c r="C4" s="57" t="s">
        <v>25</v>
      </c>
      <c r="D4" s="57" t="s">
        <v>26</v>
      </c>
      <c r="E4" s="57" t="s">
        <v>27</v>
      </c>
      <c r="F4" s="57" t="s">
        <v>28</v>
      </c>
      <c r="G4" s="57" t="s">
        <v>29</v>
      </c>
      <c r="H4" s="57" t="s">
        <v>30</v>
      </c>
      <c r="I4" s="57" t="s">
        <v>31</v>
      </c>
      <c r="J4" s="57" t="s">
        <v>32</v>
      </c>
      <c r="K4" s="57" t="s">
        <v>33</v>
      </c>
      <c r="L4" s="57" t="s">
        <v>34</v>
      </c>
      <c r="M4" s="57" t="s">
        <v>35</v>
      </c>
      <c r="N4" s="57" t="s">
        <v>36</v>
      </c>
      <c r="O4" s="57" t="s">
        <v>37</v>
      </c>
      <c r="P4" s="63" t="s">
        <v>38</v>
      </c>
    </row>
    <row r="5" spans="2:17" ht="12.75" customHeight="1" thickBot="1" x14ac:dyDescent="0.25">
      <c r="B5" s="61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4"/>
    </row>
    <row r="6" spans="2:17" ht="17.25" customHeight="1" thickTop="1" x14ac:dyDescent="0.2">
      <c r="B6" s="46" t="s">
        <v>2</v>
      </c>
      <c r="C6" s="25">
        <v>-3</v>
      </c>
      <c r="D6" s="26">
        <v>-3</v>
      </c>
      <c r="E6" s="26">
        <v>-4</v>
      </c>
      <c r="F6" s="26">
        <v>-7</v>
      </c>
      <c r="G6" s="26"/>
      <c r="H6" s="26">
        <v>-1</v>
      </c>
      <c r="I6" s="26"/>
      <c r="J6" s="26">
        <v>-1</v>
      </c>
      <c r="K6" s="26"/>
      <c r="L6" s="26">
        <v>-2</v>
      </c>
      <c r="M6" s="26">
        <v>-8</v>
      </c>
      <c r="N6" s="26">
        <v>-3</v>
      </c>
      <c r="O6" s="26">
        <v>-4</v>
      </c>
      <c r="P6" s="38">
        <v>-4</v>
      </c>
    </row>
    <row r="7" spans="2:17" ht="17.25" customHeight="1" x14ac:dyDescent="0.2">
      <c r="B7" s="47" t="s">
        <v>3</v>
      </c>
      <c r="C7" s="27"/>
      <c r="D7" s="23"/>
      <c r="E7" s="23">
        <v>-5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39"/>
    </row>
    <row r="8" spans="2:17" ht="17.25" customHeight="1" x14ac:dyDescent="0.2">
      <c r="B8" s="47" t="s">
        <v>4</v>
      </c>
      <c r="C8" s="27"/>
      <c r="D8" s="23"/>
      <c r="E8" s="23"/>
      <c r="F8" s="23">
        <v>-2</v>
      </c>
      <c r="G8" s="23">
        <v>-4</v>
      </c>
      <c r="H8" s="23"/>
      <c r="I8" s="23"/>
      <c r="J8" s="23"/>
      <c r="K8" s="23"/>
      <c r="L8" s="23"/>
      <c r="M8" s="23"/>
      <c r="N8" s="23">
        <v>-2</v>
      </c>
      <c r="O8" s="23"/>
      <c r="P8" s="39"/>
    </row>
    <row r="9" spans="2:17" ht="17.25" customHeight="1" x14ac:dyDescent="0.2">
      <c r="B9" s="47" t="s">
        <v>5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9"/>
    </row>
    <row r="10" spans="2:17" ht="17.25" customHeight="1" x14ac:dyDescent="0.2">
      <c r="B10" s="47" t="s">
        <v>6</v>
      </c>
      <c r="C10" s="27"/>
      <c r="D10" s="23"/>
      <c r="E10" s="23"/>
      <c r="F10" s="23"/>
      <c r="G10" s="23">
        <v>-6</v>
      </c>
      <c r="H10" s="23"/>
      <c r="I10" s="23">
        <v>-2</v>
      </c>
      <c r="J10" s="23"/>
      <c r="K10" s="23"/>
      <c r="L10" s="23"/>
      <c r="M10" s="23"/>
      <c r="N10" s="23"/>
      <c r="O10" s="23"/>
      <c r="P10" s="39"/>
    </row>
    <row r="11" spans="2:17" ht="17.25" customHeight="1" x14ac:dyDescent="0.2">
      <c r="B11" s="47" t="s">
        <v>48</v>
      </c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9"/>
    </row>
    <row r="12" spans="2:17" ht="17.25" customHeight="1" x14ac:dyDescent="0.2">
      <c r="B12" s="47" t="s">
        <v>7</v>
      </c>
      <c r="C12" s="2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9"/>
    </row>
    <row r="13" spans="2:17" ht="17.25" customHeight="1" x14ac:dyDescent="0.2">
      <c r="B13" s="47" t="s">
        <v>42</v>
      </c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9"/>
    </row>
    <row r="14" spans="2:17" ht="17.25" customHeight="1" x14ac:dyDescent="0.2">
      <c r="B14" s="47" t="s">
        <v>43</v>
      </c>
      <c r="C14" s="2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9"/>
    </row>
    <row r="15" spans="2:17" ht="17.25" customHeight="1" x14ac:dyDescent="0.2">
      <c r="B15" s="47" t="s">
        <v>44</v>
      </c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9"/>
    </row>
    <row r="16" spans="2:17" ht="17.25" customHeight="1" x14ac:dyDescent="0.2">
      <c r="B16" s="47" t="s">
        <v>45</v>
      </c>
      <c r="C16" s="27"/>
      <c r="D16" s="23">
        <v>-20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9"/>
    </row>
    <row r="17" spans="2:16" ht="17.25" customHeight="1" x14ac:dyDescent="0.2">
      <c r="B17" s="47" t="s">
        <v>46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9"/>
    </row>
    <row r="18" spans="2:16" ht="17.25" customHeight="1" x14ac:dyDescent="0.2">
      <c r="B18" s="47" t="s">
        <v>47</v>
      </c>
      <c r="C18" s="27"/>
      <c r="D18" s="23"/>
      <c r="E18" s="23">
        <v>-2</v>
      </c>
      <c r="F18" s="23"/>
      <c r="G18" s="23"/>
      <c r="H18" s="23">
        <v>-5</v>
      </c>
      <c r="I18" s="23"/>
      <c r="J18" s="23"/>
      <c r="K18" s="23"/>
      <c r="L18" s="23"/>
      <c r="M18" s="23"/>
      <c r="N18" s="23"/>
      <c r="O18" s="23"/>
      <c r="P18" s="39">
        <v>-4</v>
      </c>
    </row>
    <row r="19" spans="2:16" ht="17.25" customHeight="1" thickBot="1" x14ac:dyDescent="0.25">
      <c r="B19" s="45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0"/>
    </row>
    <row r="20" spans="2:16" ht="20.100000000000001" customHeight="1" thickTop="1" thickBot="1" x14ac:dyDescent="0.25">
      <c r="B20" s="8" t="s">
        <v>16</v>
      </c>
      <c r="C20" s="1">
        <f>100+SUM(C6:C19)</f>
        <v>97</v>
      </c>
      <c r="D20" s="1">
        <f>100+SUM(D6:D19)</f>
        <v>77</v>
      </c>
      <c r="E20" s="1">
        <f t="shared" ref="E20:O20" si="0">100+SUM(E6:E19)</f>
        <v>89</v>
      </c>
      <c r="F20" s="1">
        <f t="shared" si="0"/>
        <v>91</v>
      </c>
      <c r="G20" s="1">
        <f t="shared" si="0"/>
        <v>90</v>
      </c>
      <c r="H20" s="1">
        <f t="shared" si="0"/>
        <v>94</v>
      </c>
      <c r="I20" s="1">
        <f t="shared" si="0"/>
        <v>98</v>
      </c>
      <c r="J20" s="1">
        <f t="shared" si="0"/>
        <v>99</v>
      </c>
      <c r="K20" s="1">
        <f t="shared" si="0"/>
        <v>100</v>
      </c>
      <c r="L20" s="1">
        <f t="shared" si="0"/>
        <v>98</v>
      </c>
      <c r="M20" s="1">
        <f t="shared" si="0"/>
        <v>92</v>
      </c>
      <c r="N20" s="1">
        <f t="shared" si="0"/>
        <v>95</v>
      </c>
      <c r="O20" s="1">
        <f t="shared" si="0"/>
        <v>96</v>
      </c>
      <c r="P20" s="41">
        <f>100+SUM(P6:P19)</f>
        <v>92</v>
      </c>
    </row>
    <row r="21" spans="2:16" ht="20.100000000000001" customHeight="1" thickTop="1" x14ac:dyDescent="0.2">
      <c r="B21" s="6" t="s">
        <v>8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8"/>
    </row>
    <row r="22" spans="2:16" ht="20.100000000000001" customHeight="1" x14ac:dyDescent="0.2">
      <c r="B22" s="37" t="s">
        <v>40</v>
      </c>
      <c r="C22" s="27"/>
      <c r="D22" s="23"/>
      <c r="E22" s="23"/>
      <c r="F22" s="23"/>
      <c r="G22" s="23">
        <v>-10</v>
      </c>
      <c r="H22" s="23"/>
      <c r="I22" s="23"/>
      <c r="J22" s="23"/>
      <c r="K22" s="23"/>
      <c r="L22" s="23"/>
      <c r="M22" s="23"/>
      <c r="N22" s="23"/>
      <c r="O22" s="23"/>
      <c r="P22" s="39"/>
    </row>
    <row r="23" spans="2:16" ht="20.100000000000001" customHeight="1" x14ac:dyDescent="0.2">
      <c r="B23" s="37" t="s">
        <v>41</v>
      </c>
      <c r="C23" s="2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>
        <v>-10</v>
      </c>
      <c r="O23" s="23"/>
      <c r="P23" s="39"/>
    </row>
    <row r="24" spans="2:16" ht="20.100000000000001" customHeight="1" thickBot="1" x14ac:dyDescent="0.25">
      <c r="B24" s="7" t="s">
        <v>9</v>
      </c>
      <c r="C24" s="28"/>
      <c r="D24" s="29"/>
      <c r="E24" s="29"/>
      <c r="F24" s="29"/>
      <c r="G24" s="29">
        <v>-20</v>
      </c>
      <c r="H24" s="29"/>
      <c r="I24" s="29"/>
      <c r="J24" s="29"/>
      <c r="K24" s="29"/>
      <c r="L24" s="29"/>
      <c r="M24" s="29"/>
      <c r="N24" s="29"/>
      <c r="O24" s="29"/>
      <c r="P24" s="40"/>
    </row>
    <row r="25" spans="2:16" ht="20.100000000000001" customHeight="1" thickTop="1" thickBot="1" x14ac:dyDescent="0.25">
      <c r="B25" s="8" t="s">
        <v>17</v>
      </c>
      <c r="C25" s="1">
        <f>100+SUM(C21:C24)</f>
        <v>100</v>
      </c>
      <c r="D25" s="1">
        <f>100+SUM(D21:D24)</f>
        <v>100</v>
      </c>
      <c r="E25" s="1">
        <f t="shared" ref="E25:O25" si="1">100+SUM(E21:E24)</f>
        <v>100</v>
      </c>
      <c r="F25" s="1">
        <f t="shared" si="1"/>
        <v>100</v>
      </c>
      <c r="G25" s="1">
        <f t="shared" si="1"/>
        <v>70</v>
      </c>
      <c r="H25" s="1">
        <f t="shared" si="1"/>
        <v>100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90</v>
      </c>
      <c r="O25" s="1">
        <f t="shared" si="1"/>
        <v>100</v>
      </c>
      <c r="P25" s="41">
        <f t="shared" ref="P25" si="2">100+SUM(P21:P24)</f>
        <v>100</v>
      </c>
    </row>
    <row r="26" spans="2:16" ht="20.100000000000001" customHeight="1" thickTop="1" thickBot="1" x14ac:dyDescent="0.25">
      <c r="B26" s="9" t="s">
        <v>10</v>
      </c>
      <c r="C26" s="54">
        <f>60+50</f>
        <v>110</v>
      </c>
      <c r="D26" s="3">
        <v>60</v>
      </c>
      <c r="E26" s="55">
        <f>60-10</f>
        <v>50</v>
      </c>
      <c r="F26" s="56">
        <f>60-10</f>
        <v>50</v>
      </c>
      <c r="G26" s="55">
        <f>60-10</f>
        <v>50</v>
      </c>
      <c r="H26" s="55">
        <f>60-10</f>
        <v>50</v>
      </c>
      <c r="I26" s="53">
        <f>60+50+30</f>
        <v>140</v>
      </c>
      <c r="J26" s="53">
        <f>70+50</f>
        <v>120</v>
      </c>
      <c r="K26" s="53">
        <f>80+50</f>
        <v>130</v>
      </c>
      <c r="L26" s="53">
        <f>70+50+30</f>
        <v>150</v>
      </c>
      <c r="M26" s="3">
        <v>80</v>
      </c>
      <c r="N26" s="55">
        <f>90-10</f>
        <v>80</v>
      </c>
      <c r="O26" s="3">
        <v>60</v>
      </c>
      <c r="P26" s="42">
        <f>30+60</f>
        <v>90</v>
      </c>
    </row>
    <row r="27" spans="2:16" ht="20.100000000000001" customHeight="1" thickTop="1" thickBot="1" x14ac:dyDescent="0.25">
      <c r="B27" s="8" t="s">
        <v>18</v>
      </c>
      <c r="C27" s="1">
        <f>SUM(C20,C25,C26)</f>
        <v>307</v>
      </c>
      <c r="D27" s="1">
        <f>SUM(D20,D25,D26)</f>
        <v>237</v>
      </c>
      <c r="E27" s="1">
        <f t="shared" ref="E27:P27" si="3">SUM(E20,E25,E26)</f>
        <v>239</v>
      </c>
      <c r="F27" s="1">
        <f>SUM(F20,F25,F26)</f>
        <v>241</v>
      </c>
      <c r="G27" s="1">
        <f t="shared" si="3"/>
        <v>210</v>
      </c>
      <c r="H27" s="1">
        <f t="shared" si="3"/>
        <v>244</v>
      </c>
      <c r="I27" s="1">
        <f t="shared" si="3"/>
        <v>338</v>
      </c>
      <c r="J27" s="1">
        <f t="shared" si="3"/>
        <v>319</v>
      </c>
      <c r="K27" s="1">
        <f t="shared" si="3"/>
        <v>330</v>
      </c>
      <c r="L27" s="1">
        <f t="shared" si="3"/>
        <v>348</v>
      </c>
      <c r="M27" s="1">
        <f t="shared" si="3"/>
        <v>272</v>
      </c>
      <c r="N27" s="1">
        <f>SUM(N20,N25,N26)</f>
        <v>265</v>
      </c>
      <c r="O27" s="1">
        <f t="shared" si="3"/>
        <v>256</v>
      </c>
      <c r="P27" s="41">
        <f t="shared" si="3"/>
        <v>282</v>
      </c>
    </row>
    <row r="28" spans="2:16" ht="20.100000000000001" customHeight="1" thickTop="1" thickBot="1" x14ac:dyDescent="0.25">
      <c r="B28" s="10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2"/>
    </row>
    <row r="29" spans="2:16" ht="20.100000000000001" customHeight="1" thickTop="1" x14ac:dyDescent="0.2">
      <c r="B29" s="11" t="s">
        <v>11</v>
      </c>
      <c r="C29" s="22">
        <f t="shared" ref="C29:P29" si="4">RANK(C27,$C$27:$P$27)</f>
        <v>5</v>
      </c>
      <c r="D29" s="22">
        <f t="shared" si="4"/>
        <v>13</v>
      </c>
      <c r="E29" s="51">
        <f t="shared" si="4"/>
        <v>12</v>
      </c>
      <c r="F29" s="50">
        <f t="shared" si="4"/>
        <v>11</v>
      </c>
      <c r="G29" s="52">
        <f t="shared" si="4"/>
        <v>14</v>
      </c>
      <c r="H29" s="50">
        <f t="shared" si="4"/>
        <v>10</v>
      </c>
      <c r="I29" s="22">
        <f t="shared" si="4"/>
        <v>2</v>
      </c>
      <c r="J29" s="22">
        <f t="shared" si="4"/>
        <v>4</v>
      </c>
      <c r="K29" s="22">
        <f t="shared" si="4"/>
        <v>3</v>
      </c>
      <c r="L29" s="49">
        <f t="shared" si="4"/>
        <v>1</v>
      </c>
      <c r="M29" s="22">
        <f t="shared" si="4"/>
        <v>7</v>
      </c>
      <c r="N29" s="50">
        <f t="shared" si="4"/>
        <v>8</v>
      </c>
      <c r="O29" s="22">
        <f t="shared" si="4"/>
        <v>9</v>
      </c>
      <c r="P29" s="43">
        <f t="shared" si="4"/>
        <v>6</v>
      </c>
    </row>
    <row r="30" spans="2:16" ht="20.100000000000001" customHeight="1" thickBot="1" x14ac:dyDescent="0.25">
      <c r="B30" s="12" t="s">
        <v>12</v>
      </c>
      <c r="C30" s="21" t="str">
        <f>HLOOKUP(C27,'Bảng qui định xếp loại'!$A$3:$E$4,2,1)</f>
        <v>Tốt</v>
      </c>
      <c r="D30" s="21" t="str">
        <f>HLOOKUP(D27,'Bảng qui định xếp loại'!$A$3:$E$4,2,1)</f>
        <v>Tốt</v>
      </c>
      <c r="E30" s="21" t="str">
        <f>HLOOKUP(E27,'Bảng qui định xếp loại'!$A$3:$E$4,2,1)</f>
        <v>Tốt</v>
      </c>
      <c r="F30" s="21" t="str">
        <f>HLOOKUP(F27,'Bảng qui định xếp loại'!$A$3:$E$4,2,1)</f>
        <v>Tốt</v>
      </c>
      <c r="G30" s="21" t="str">
        <f>HLOOKUP(G27,'Bảng qui định xếp loại'!$A$3:$E$4,2,1)</f>
        <v>Tốt</v>
      </c>
      <c r="H30" s="21" t="str">
        <f>HLOOKUP(H27,'Bảng qui định xếp loại'!$A$3:$E$4,2,1)</f>
        <v>Tốt</v>
      </c>
      <c r="I30" s="21" t="str">
        <f>HLOOKUP(I27,'Bảng qui định xếp loại'!$A$3:$E$4,2,1)</f>
        <v>Tốt</v>
      </c>
      <c r="J30" s="21" t="str">
        <f>HLOOKUP(J27,'Bảng qui định xếp loại'!$A$3:$E$4,2,1)</f>
        <v>Tốt</v>
      </c>
      <c r="K30" s="21" t="str">
        <f>HLOOKUP(K27,'Bảng qui định xếp loại'!$A$3:$E$4,2,1)</f>
        <v>Tốt</v>
      </c>
      <c r="L30" s="21" t="str">
        <f>HLOOKUP(L27,'Bảng qui định xếp loại'!$A$3:$E$4,2,1)</f>
        <v>Tốt</v>
      </c>
      <c r="M30" s="21" t="str">
        <f>HLOOKUP(M27,'Bảng qui định xếp loại'!$A$3:$E$4,2,1)</f>
        <v>Tốt</v>
      </c>
      <c r="N30" s="21" t="str">
        <f>HLOOKUP(N27,'Bảng qui định xếp loại'!$A$3:$E$4,2,1)</f>
        <v>Tốt</v>
      </c>
      <c r="O30" s="21" t="str">
        <f>HLOOKUP(O27,'Bảng qui định xếp loại'!$A$3:$E$4,2,1)</f>
        <v>Tốt</v>
      </c>
      <c r="P30" s="44" t="s">
        <v>50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J4:J5"/>
    <mergeCell ref="G4:G5"/>
    <mergeCell ref="H4:H5"/>
    <mergeCell ref="B1:P1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zoomScale="103" zoomScaleNormal="103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9.125" defaultRowHeight="15" x14ac:dyDescent="0.2"/>
  <cols>
    <col min="1" max="1" width="3" style="17" bestFit="1" customWidth="1"/>
    <col min="2" max="2" width="5.875" style="17" customWidth="1"/>
    <col min="3" max="3" width="128.625" style="17" customWidth="1"/>
    <col min="4" max="16384" width="9.125" style="17"/>
  </cols>
  <sheetData>
    <row r="1" spans="2:17" ht="22.5" customHeight="1" x14ac:dyDescent="0.2">
      <c r="B1" s="59" t="s">
        <v>51</v>
      </c>
      <c r="C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18.75" x14ac:dyDescent="0.2">
      <c r="B2" s="65" t="s">
        <v>14</v>
      </c>
      <c r="C2" s="66"/>
    </row>
    <row r="3" spans="2:17" ht="12" customHeight="1" thickBot="1" x14ac:dyDescent="0.25">
      <c r="B3" s="16"/>
      <c r="C3" s="16"/>
    </row>
    <row r="4" spans="2:17" ht="17.100000000000001" customHeight="1" thickTop="1" thickBot="1" x14ac:dyDescent="0.25">
      <c r="B4" s="18" t="s">
        <v>15</v>
      </c>
      <c r="C4" s="19" t="s">
        <v>39</v>
      </c>
    </row>
    <row r="5" spans="2:17" ht="34.5" customHeight="1" thickTop="1" x14ac:dyDescent="0.2">
      <c r="B5" s="31" t="s">
        <v>25</v>
      </c>
      <c r="C5" s="32" t="s">
        <v>55</v>
      </c>
    </row>
    <row r="6" spans="2:17" ht="31.5" customHeight="1" x14ac:dyDescent="0.2">
      <c r="B6" s="33" t="s">
        <v>26</v>
      </c>
      <c r="C6" s="34" t="s">
        <v>53</v>
      </c>
    </row>
    <row r="7" spans="2:17" ht="35.25" customHeight="1" x14ac:dyDescent="0.2">
      <c r="B7" s="33" t="s">
        <v>27</v>
      </c>
      <c r="C7" s="35" t="s">
        <v>56</v>
      </c>
    </row>
    <row r="8" spans="2:17" ht="33.75" customHeight="1" x14ac:dyDescent="0.2">
      <c r="B8" s="33" t="s">
        <v>28</v>
      </c>
      <c r="C8" s="35" t="s">
        <v>57</v>
      </c>
    </row>
    <row r="9" spans="2:17" ht="31.5" customHeight="1" x14ac:dyDescent="0.2">
      <c r="B9" s="33" t="s">
        <v>29</v>
      </c>
      <c r="C9" s="35" t="s">
        <v>58</v>
      </c>
    </row>
    <row r="10" spans="2:17" ht="35.25" customHeight="1" x14ac:dyDescent="0.2">
      <c r="B10" s="33" t="s">
        <v>30</v>
      </c>
      <c r="C10" s="35" t="s">
        <v>59</v>
      </c>
    </row>
    <row r="11" spans="2:17" ht="31.5" customHeight="1" x14ac:dyDescent="0.2">
      <c r="B11" s="33" t="s">
        <v>31</v>
      </c>
      <c r="C11" s="35" t="s">
        <v>60</v>
      </c>
    </row>
    <row r="12" spans="2:17" ht="32.25" customHeight="1" x14ac:dyDescent="0.2">
      <c r="B12" s="33" t="s">
        <v>32</v>
      </c>
      <c r="C12" s="35" t="s">
        <v>61</v>
      </c>
    </row>
    <row r="13" spans="2:17" ht="31.5" customHeight="1" x14ac:dyDescent="0.2">
      <c r="B13" s="33" t="s">
        <v>33</v>
      </c>
      <c r="C13" s="48" t="s">
        <v>62</v>
      </c>
    </row>
    <row r="14" spans="2:17" ht="31.5" customHeight="1" x14ac:dyDescent="0.2">
      <c r="B14" s="33" t="s">
        <v>34</v>
      </c>
      <c r="C14" s="35" t="s">
        <v>64</v>
      </c>
    </row>
    <row r="15" spans="2:17" ht="37.5" customHeight="1" x14ac:dyDescent="0.2">
      <c r="B15" s="33" t="s">
        <v>35</v>
      </c>
      <c r="C15" s="34" t="s">
        <v>52</v>
      </c>
    </row>
    <row r="16" spans="2:17" ht="32.25" customHeight="1" x14ac:dyDescent="0.2">
      <c r="B16" s="33" t="s">
        <v>36</v>
      </c>
      <c r="C16" s="35" t="s">
        <v>63</v>
      </c>
    </row>
    <row r="17" spans="2:3" ht="31.5" customHeight="1" x14ac:dyDescent="0.2">
      <c r="B17" s="33" t="s">
        <v>37</v>
      </c>
      <c r="C17" s="35" t="s">
        <v>54</v>
      </c>
    </row>
    <row r="18" spans="2:3" ht="31.5" customHeight="1" thickBot="1" x14ac:dyDescent="0.25">
      <c r="B18" s="30" t="s">
        <v>38</v>
      </c>
      <c r="C18" s="36" t="s">
        <v>65</v>
      </c>
    </row>
    <row r="19" spans="2:3" ht="15.75" thickTop="1" x14ac:dyDescent="0.2"/>
  </sheetData>
  <mergeCells count="2">
    <mergeCell ref="B2:C2"/>
    <mergeCell ref="B1:C1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67" t="s">
        <v>19</v>
      </c>
      <c r="B1" s="67"/>
      <c r="C1" s="67"/>
      <c r="D1" s="67"/>
      <c r="E1" s="67"/>
    </row>
    <row r="2" spans="1:5" ht="18" x14ac:dyDescent="0.25">
      <c r="A2" s="13"/>
      <c r="B2" s="13"/>
      <c r="C2" s="13"/>
      <c r="D2" s="13"/>
      <c r="E2" s="13"/>
    </row>
    <row r="3" spans="1:5" x14ac:dyDescent="0.2">
      <c r="A3" s="14" t="s">
        <v>20</v>
      </c>
      <c r="B3" s="15">
        <v>0</v>
      </c>
      <c r="C3" s="15">
        <v>185</v>
      </c>
      <c r="D3" s="15">
        <v>190</v>
      </c>
      <c r="E3" s="15">
        <v>195</v>
      </c>
    </row>
    <row r="4" spans="1:5" x14ac:dyDescent="0.2">
      <c r="A4" s="14" t="s">
        <v>21</v>
      </c>
      <c r="B4" s="15" t="s">
        <v>22</v>
      </c>
      <c r="C4" s="15" t="s">
        <v>24</v>
      </c>
      <c r="D4" s="15" t="s">
        <v>23</v>
      </c>
      <c r="E4" s="15" t="s">
        <v>13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2016-03-14T03:42:44Z</cp:lastPrinted>
  <dcterms:created xsi:type="dcterms:W3CDTF">2013-08-24T15:42:38Z</dcterms:created>
  <dcterms:modified xsi:type="dcterms:W3CDTF">2016-03-14T03:42:52Z</dcterms:modified>
</cp:coreProperties>
</file>