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1-12\"/>
    </mc:Choice>
  </mc:AlternateContent>
  <bookViews>
    <workbookView xWindow="480" yWindow="225" windowWidth="15195" windowHeight="9540"/>
  </bookViews>
  <sheets>
    <sheet name="Điểm khối sáng" sheetId="1" r:id="rId1"/>
    <sheet name="Diễn giải khối sáng" sheetId="2" r:id="rId2"/>
    <sheet name="Qui định xếp loại" sheetId="3" r:id="rId3"/>
  </sheets>
  <calcPr calcId="162913"/>
</workbook>
</file>

<file path=xl/calcChain.xml><?xml version="1.0" encoding="utf-8"?>
<calcChain xmlns="http://schemas.openxmlformats.org/spreadsheetml/2006/main">
  <c r="N26" i="1" l="1"/>
  <c r="Y26" i="1"/>
  <c r="B20" i="1" l="1"/>
  <c r="B25" i="1"/>
  <c r="M30" i="1"/>
  <c r="AB26" i="1" l="1"/>
  <c r="AA26" i="1"/>
  <c r="V26" i="1"/>
  <c r="P26" i="1"/>
  <c r="X26" i="1"/>
  <c r="J26" i="1"/>
  <c r="D26" i="1"/>
  <c r="K26" i="1"/>
  <c r="C26" i="1"/>
  <c r="M20" i="1" l="1"/>
  <c r="M27" i="1" s="1"/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E20" i="1"/>
  <c r="F20" i="1"/>
  <c r="G20" i="1"/>
  <c r="H20" i="1"/>
  <c r="I20" i="1"/>
  <c r="J20" i="1"/>
  <c r="K20" i="1"/>
  <c r="L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F27" i="1" l="1"/>
  <c r="N27" i="1"/>
  <c r="P27" i="1"/>
  <c r="O27" i="1" l="1"/>
  <c r="C20" i="1"/>
  <c r="C27" i="1" s="1"/>
  <c r="D20" i="1"/>
  <c r="E27" i="1"/>
  <c r="H27" i="1"/>
  <c r="H30" i="1" s="1"/>
  <c r="I27" i="1"/>
  <c r="I30" i="1" s="1"/>
  <c r="J27" i="1"/>
  <c r="J30" i="1" s="1"/>
  <c r="K27" i="1"/>
  <c r="L27" i="1"/>
  <c r="R27" i="1"/>
  <c r="T27" i="1"/>
  <c r="X27" i="1"/>
  <c r="AA27" i="1"/>
  <c r="AB27" i="1"/>
  <c r="AB30" i="1" s="1"/>
  <c r="AC20" i="1"/>
  <c r="AC27" i="1" s="1"/>
  <c r="AC30" i="1" s="1"/>
  <c r="C25" i="1"/>
  <c r="P30" i="1"/>
  <c r="F30" i="1"/>
  <c r="AA30" i="1" l="1"/>
  <c r="V27" i="1"/>
  <c r="V30" i="1" s="1"/>
  <c r="Z27" i="1"/>
  <c r="Z30" i="1" s="1"/>
  <c r="Y27" i="1"/>
  <c r="Y30" i="1" s="1"/>
  <c r="W27" i="1"/>
  <c r="W30" i="1" s="1"/>
  <c r="U27" i="1"/>
  <c r="U30" i="1" s="1"/>
  <c r="S27" i="1"/>
  <c r="S30" i="1" s="1"/>
  <c r="Q27" i="1"/>
  <c r="Q30" i="1" s="1"/>
  <c r="G27" i="1"/>
  <c r="G30" i="1" s="1"/>
  <c r="D27" i="1"/>
  <c r="D30" i="1" s="1"/>
  <c r="B27" i="1"/>
  <c r="B30" i="1" s="1"/>
  <c r="N30" i="1"/>
  <c r="L30" i="1"/>
  <c r="X30" i="1"/>
  <c r="T30" i="1"/>
  <c r="R30" i="1"/>
  <c r="K30" i="1"/>
  <c r="E30" i="1"/>
  <c r="C30" i="1"/>
  <c r="O30" i="1"/>
  <c r="B29" i="1" l="1"/>
  <c r="D29" i="1"/>
  <c r="F29" i="1"/>
  <c r="H29" i="1"/>
  <c r="J29" i="1"/>
  <c r="L29" i="1"/>
  <c r="N29" i="1"/>
  <c r="P29" i="1"/>
  <c r="R29" i="1"/>
  <c r="T29" i="1"/>
  <c r="V29" i="1"/>
  <c r="X29" i="1"/>
  <c r="Z29" i="1"/>
  <c r="AB29" i="1"/>
  <c r="C29" i="1"/>
  <c r="E29" i="1"/>
  <c r="G29" i="1"/>
  <c r="I29" i="1"/>
  <c r="K29" i="1"/>
  <c r="M29" i="1"/>
  <c r="O29" i="1"/>
  <c r="Q29" i="1"/>
  <c r="S29" i="1"/>
  <c r="U29" i="1"/>
  <c r="W29" i="1"/>
  <c r="Y29" i="1"/>
  <c r="AA29" i="1"/>
  <c r="AC29" i="1"/>
</calcChain>
</file>

<file path=xl/sharedStrings.xml><?xml version="1.0" encoding="utf-8"?>
<sst xmlns="http://schemas.openxmlformats.org/spreadsheetml/2006/main" count="122" uniqueCount="94">
  <si>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</si>
  <si>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</si>
  <si>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</si>
  <si>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</si>
  <si>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</si>
  <si>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</si>
  <si>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</si>
  <si>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</si>
  <si>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</si>
  <si>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</si>
  <si>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</si>
  <si>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</si>
  <si>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</si>
  <si>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</si>
  <si>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</si>
  <si>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</si>
  <si>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</si>
  <si>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</si>
  <si>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</si>
  <si>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</si>
  <si>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</si>
  <si>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</si>
  <si>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</si>
  <si>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</si>
  <si>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</si>
  <si>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</si>
  <si>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</si>
  <si>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</si>
  <si>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</si>
  <si>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</si>
  <si>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</si>
  <si>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</si>
  <si>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</si>
  <si>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</si>
  <si>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</si>
  <si>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</si>
  <si>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</si>
  <si>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</si>
  <si>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</si>
  <si>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</si>
  <si>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</si>
  <si>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</si>
  <si>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</si>
  <si>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</si>
  <si>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</si>
  <si>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</si>
  <si>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</si>
  <si>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</si>
  <si>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</si>
  <si>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</si>
  <si>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</si>
  <si>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</si>
  <si>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</si>
  <si>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</si>
  <si>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</si>
  <si>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</si>
  <si>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</si>
  <si>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</si>
  <si>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</si>
  <si>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</si>
  <si>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Không tắt điện, quạt</t>
  </si>
  <si>
    <t>TUẦN THỨ: 27 - TỪ: 07/03/2016 ĐẾN  13/03/2016                                                                                          LỚP TRỰC: 11A14 - GVCN: NGUYỄN THỊ THÙY TRANG</t>
  </si>
  <si>
    <t xml:space="preserve">TUẦN THỨ: 27 - TỪ: 07/03/2016 ĐẾN 13/03/2016                                                                                          LỚP TRỰC: 11A14 - GVCN: NGUYỄN THỊ THÙY TRANG    </t>
  </si>
  <si>
    <t>Cờ đỏ trực muộn, không ghi lỗi, …</t>
  </si>
  <si>
    <t>SĐB: sửa nội dung,…</t>
  </si>
  <si>
    <t>Gây gổ đánh nhau</t>
  </si>
  <si>
    <t>T3: 4 không SH15'; T4: 6P; T5: 1P (Hiệp); T6: 8P, Hiếu cúp tiết; không nộp sổ cờ đỏ; -90đ không tham gia thi dân vũ</t>
  </si>
  <si>
    <t>+50đ đạt tuần học tốt; +90đ giải Nhất nhảy dân vũ.</t>
  </si>
  <si>
    <t>T3: vắng 1P, 1 đi học muộn; T6: vắng 3P, 1 đi học muộn (Tuấn); Sổ cờ đỏ không ghi thứ ngày; +80đ giải Nhì nhảy dân vũ</t>
  </si>
  <si>
    <t>T2: Giờ D môn Hóa (hs Thắng thái độ học tập không tốt); +70đ giải Ba nhảy dân vũ</t>
  </si>
  <si>
    <t>T3: 1P (Vân); +50đ đạt tuần học tốt; +70đ giải Ba nhảy dân vũ</t>
  </si>
  <si>
    <t>T3: vắng 3P; T6: vắng 1P; +50đ đạt tuần học tốt; +60đ giải KK nhảy dân vũ.</t>
  </si>
  <si>
    <t>T6: vắng 1P; +60đ giải KK nhảy dân vũ.</t>
  </si>
  <si>
    <t>T2: 1P (Hương); T4: 3P (Hoa, ...), Bắc đi dép lê; T6: vắng 4KP, 5P (giờ Sử); T7: vắng 8KP, 3P (giờ Sinh); 3 tiết chưa ký đánh giá (Toán 3); Sổ cờ đỏ không ghi ngày; +60đ giải KK nhảy dân vũ.</t>
  </si>
  <si>
    <t>T2: vắng 5; T3: 3P (Tuân, Chỉnh. T.Anh); T4: vắng 2KP + 6 hs vào muộn (giờ CN), Tuấn Anh đi dép lê; T6: vắng 1P (Tuân), 3KP (giờ Anh); +60đ giải KK nhảy dân vũ.</t>
  </si>
  <si>
    <t>T4: vắng 6; T5: 3P; T6: 2P; T7: 2P; +60đ giải KK nhảy dân vũ.</t>
  </si>
  <si>
    <t>T4: 2P (Giáp, Mai); T6: 2P (Mai, Thiên Tuấn); +50đ đạt tuần học tốt; +60đ giải KK nhảy dân vũ.</t>
  </si>
  <si>
    <t>T4: 1P (Thủy); T6: 1KP, 2P (Thoa, Giang); +60đ giải KK nhảy dân vũ.</t>
  </si>
  <si>
    <t>T4: 2 đi học muộn, vắng 3P, 1KP; T6: 2P; T7: 2 đi học muộn; +60đ giải KK nhảy dân vũ.</t>
  </si>
  <si>
    <t>-20đ Trí Hùng tham gia đánh nhau; -10đ không đạt tuần học tốt; +90đ giải Nhất nhảy dân vũ</t>
  </si>
  <si>
    <t>T4: 1P, ra về không tắt điện; T5: 2P (Ánh, Tuyết), 1KP (Lê); T6: M.T.Hiền mặc quần bó; T7 trực nhật muộn; +80đ giải Nhì nhảy dân vũ</t>
  </si>
  <si>
    <t>T3: 1P (Thu Phương); +50đ đạt tuần học tốt; +60đ giải KK nhảy dân vũ.</t>
  </si>
  <si>
    <r>
      <t xml:space="preserve">T3: 2P (Nam Trường, Minh), giờ B môn Sử (bài cũ yếu); </t>
    </r>
    <r>
      <rPr>
        <sz val="10"/>
        <rFont val="Times New Roman"/>
        <family val="1"/>
      </rPr>
      <t>T4: 1P (Minh); +60đ giải KK nhảy dân vũ.</t>
    </r>
  </si>
  <si>
    <t>T2: vắng 4 (xin về); T3: 2P (Hiếu, Thành); T4: vắng 3KP (Thành, Vinh, Tuấn), 3P (Sơn, Tyrôn,...), 7 không SH15';  T6: vắng 1KP, 1P, SH15p ra ngoài tùy tiện, ồn ào mất trật tự; T7 1P (Tuấn); +60đ giải KK nhảy dân vũ.</t>
  </si>
  <si>
    <t>T2: 1P (Huyền); T3: Nguyên đi học muộn; T4: 5 không sinh hoạt 15p (Công, Cường, Nhi, Nguyên, Việt); +60đ giải KK nhảy dân vũ.</t>
  </si>
  <si>
    <t>T3: giờ B môn Sử (bài cũ yếu); T6: SH15' lớp ồn; +60đ giải KK nhảy dân vũ.</t>
  </si>
  <si>
    <t>T3: 1P (Phương), giờ C môn Toán (vệ sinh kém, thiếu ý thức); T4: 1P (Hằng), SH15' lớp ồn, giờ D môn T.Anh (Hải nghe trong giờ học); T6: trực nhật muộn, vắng 1KP (Hải); T7 vắng 1P (Hải); -10đ không đạt tuần học tốt; +60đ giải KK nhảy dân vũ.</t>
  </si>
  <si>
    <t>T3: 1P (Định); T4: SH15' lớp ồn; T6: 1P (Nhung); T7: Luyện đi học muộn; +60đ giải KK nhảy dân vũ.</t>
  </si>
  <si>
    <t>T3: 1P (Vinh); T5: SH15' lớp ồn; T6: 1P (Vinh); -80đ 4 hs (V.Cường, Trường, Kiên, Thảo) gây gổ đánh nhau; +60đ giải KK nhảy dân vũ.</t>
  </si>
  <si>
    <t>T2: 4 đi học muộn; T3: 2P; T5: 1P giờ Toán (Long); T6: 2P (Long, Vũ), 2KP giờ Toán (Phong, Kiên); +60đ giải KK nhảy dân vũ.</t>
  </si>
  <si>
    <t>T2: vệ sinh bẩn; T3: 1P; -20đ tẩy sửa mục vắng trễ trong sổ đầu bài (T2, T3); - 10đ không đạt tuần học tốt; +60đ giải KK nhảy dân vũ; +30đ thưởng lao động tuần.</t>
  </si>
  <si>
    <t>T2: vắng 1P (Sinh); T3,T4,T5,T6: 1P (Hùng); T7: 2P (Mỹ Ngân, Tươi); +50đ đạt tuần học tốt; +70đ giải Ba nhảy dân vũ; +30đ thưởng lao động khiêng bàn ghế.</t>
  </si>
  <si>
    <t>T4: 4P; +50đ đạt tuần học tốt; +60đ giải KK nhảy dân vũ; +30đ thưởng lao động tuần.</t>
  </si>
  <si>
    <t>T6: 1P; T7: 2P (Trang, Vân); -20đ Thảo tham gia đánh nhau; -10đ không đạt tuần học tốt; +60đ giải KK nhảy dân vũ.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</si>
</sst>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  <family val="2"/>
      <charset val="163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u/>
      <sz val="10"/>
      <name val="Times New Roman"/>
      <family val="1"/>
      <charset val="163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1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6" fillId="0" borderId="0" xfId="0" applyFont="1"/>
    <xf numFmtId="0" fontId="11" fillId="0" borderId="0" xfId="0" applyFont="1"/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34" xfId="0" applyFont="1" applyBorder="1"/>
    <xf numFmtId="0" fontId="7" fillId="0" borderId="0" xfId="0" applyFont="1" applyBorder="1"/>
    <xf numFmtId="0" fontId="6" fillId="0" borderId="35" xfId="0" applyFont="1" applyBorder="1"/>
    <xf numFmtId="0" fontId="7" fillId="0" borderId="9" xfId="0" applyFont="1" applyBorder="1"/>
    <xf numFmtId="0" fontId="6" fillId="0" borderId="16" xfId="0" applyFont="1" applyBorder="1"/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 shrinkToFi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7" xfId="0" quotePrefix="1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/>
    <xf numFmtId="0" fontId="7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9" fontId="7" fillId="0" borderId="7" xfId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39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="115" zoomScaleNormal="115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A14" sqref="AA14"/>
    </sheetView>
  </sheetViews>
  <sheetFormatPr defaultRowHeight="12.75" x14ac:dyDescent="0.2"/>
  <cols>
    <col min="1" max="1" width="13.7109375" style="5" customWidth="1"/>
    <col min="2" max="29" width="4.5703125" style="5" customWidth="1"/>
    <col min="30" max="16384" width="9.140625" style="5"/>
  </cols>
  <sheetData>
    <row r="1" spans="1:29" ht="18.75" x14ac:dyDescent="0.2">
      <c r="A1" s="79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18.75" x14ac:dyDescent="0.3">
      <c r="A2" s="82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13.5" thickBot="1" x14ac:dyDescent="0.25"/>
    <row r="4" spans="1:29" ht="13.5" thickTop="1" x14ac:dyDescent="0.2">
      <c r="A4" s="83" t="s">
        <v>59</v>
      </c>
      <c r="B4" s="85" t="s">
        <v>7</v>
      </c>
      <c r="C4" s="77" t="s">
        <v>8</v>
      </c>
      <c r="D4" s="77" t="s">
        <v>9</v>
      </c>
      <c r="E4" s="77" t="s">
        <v>10</v>
      </c>
      <c r="F4" s="77" t="s">
        <v>11</v>
      </c>
      <c r="G4" s="77" t="s">
        <v>12</v>
      </c>
      <c r="H4" s="77" t="s">
        <v>13</v>
      </c>
      <c r="I4" s="77" t="s">
        <v>21</v>
      </c>
      <c r="J4" s="77" t="s">
        <v>22</v>
      </c>
      <c r="K4" s="77" t="s">
        <v>23</v>
      </c>
      <c r="L4" s="77" t="s">
        <v>24</v>
      </c>
      <c r="M4" s="77" t="s">
        <v>25</v>
      </c>
      <c r="N4" s="77" t="s">
        <v>26</v>
      </c>
      <c r="O4" s="77" t="s">
        <v>44</v>
      </c>
      <c r="P4" s="77" t="s">
        <v>45</v>
      </c>
      <c r="Q4" s="77" t="s">
        <v>46</v>
      </c>
      <c r="R4" s="77" t="s">
        <v>47</v>
      </c>
      <c r="S4" s="77" t="s">
        <v>48</v>
      </c>
      <c r="T4" s="77" t="s">
        <v>49</v>
      </c>
      <c r="U4" s="77" t="s">
        <v>50</v>
      </c>
      <c r="V4" s="87" t="s">
        <v>51</v>
      </c>
      <c r="W4" s="77" t="s">
        <v>52</v>
      </c>
      <c r="X4" s="77" t="s">
        <v>53</v>
      </c>
      <c r="Y4" s="77" t="s">
        <v>54</v>
      </c>
      <c r="Z4" s="77" t="s">
        <v>55</v>
      </c>
      <c r="AA4" s="77" t="s">
        <v>56</v>
      </c>
      <c r="AB4" s="77" t="s">
        <v>57</v>
      </c>
      <c r="AC4" s="80" t="s">
        <v>58</v>
      </c>
    </row>
    <row r="5" spans="1:29" ht="13.5" thickBot="1" x14ac:dyDescent="0.25">
      <c r="A5" s="84"/>
      <c r="B5" s="8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88"/>
      <c r="W5" s="78"/>
      <c r="X5" s="78"/>
      <c r="Y5" s="78"/>
      <c r="Z5" s="78"/>
      <c r="AA5" s="78"/>
      <c r="AB5" s="78"/>
      <c r="AC5" s="81"/>
    </row>
    <row r="6" spans="1:29" ht="18.95" customHeight="1" thickTop="1" x14ac:dyDescent="0.2">
      <c r="A6" s="6" t="s">
        <v>4</v>
      </c>
      <c r="B6" s="7"/>
      <c r="C6" s="8"/>
      <c r="D6" s="8">
        <v>-4</v>
      </c>
      <c r="E6" s="8">
        <v>-1</v>
      </c>
      <c r="F6" s="8">
        <v>-8</v>
      </c>
      <c r="G6" s="8">
        <v>-72</v>
      </c>
      <c r="H6" s="8">
        <v>-46</v>
      </c>
      <c r="I6" s="8">
        <v>-13</v>
      </c>
      <c r="J6" s="8">
        <v>-4</v>
      </c>
      <c r="K6" s="8">
        <v>-1</v>
      </c>
      <c r="L6" s="8">
        <v>-8</v>
      </c>
      <c r="M6" s="8">
        <v>-15</v>
      </c>
      <c r="N6" s="8">
        <v>-4</v>
      </c>
      <c r="O6" s="8">
        <v>-18</v>
      </c>
      <c r="P6" s="8">
        <v>-1</v>
      </c>
      <c r="Q6" s="8">
        <v>-8</v>
      </c>
      <c r="R6" s="8">
        <v>-3</v>
      </c>
      <c r="S6" s="9">
        <v>-31</v>
      </c>
      <c r="T6" s="9">
        <v>-3</v>
      </c>
      <c r="U6" s="10"/>
      <c r="V6" s="10">
        <v>-8</v>
      </c>
      <c r="W6" s="10">
        <v>-4</v>
      </c>
      <c r="X6" s="10"/>
      <c r="Y6" s="10">
        <v>-4</v>
      </c>
      <c r="Z6" s="8">
        <v>-2</v>
      </c>
      <c r="AA6" s="8">
        <v>-3</v>
      </c>
      <c r="AB6" s="8">
        <v>-1</v>
      </c>
      <c r="AC6" s="11">
        <v>-23</v>
      </c>
    </row>
    <row r="7" spans="1:29" ht="18.95" customHeight="1" x14ac:dyDescent="0.2">
      <c r="A7" s="12" t="s">
        <v>31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v>-5</v>
      </c>
      <c r="R7" s="10"/>
      <c r="S7" s="14"/>
      <c r="T7" s="14"/>
      <c r="U7" s="10"/>
      <c r="V7" s="10">
        <v>-5</v>
      </c>
      <c r="W7" s="10"/>
      <c r="X7" s="10"/>
      <c r="Y7" s="10"/>
      <c r="Z7" s="10"/>
      <c r="AA7" s="10"/>
      <c r="AB7" s="10">
        <v>-5</v>
      </c>
      <c r="AC7" s="15"/>
    </row>
    <row r="8" spans="1:29" ht="18.95" customHeight="1" x14ac:dyDescent="0.2">
      <c r="A8" s="16" t="s">
        <v>1</v>
      </c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-2</v>
      </c>
      <c r="R8" s="10"/>
      <c r="S8" s="14"/>
      <c r="T8" s="14"/>
      <c r="U8" s="10"/>
      <c r="V8" s="10"/>
      <c r="W8" s="10"/>
      <c r="X8" s="10"/>
      <c r="Y8" s="10"/>
      <c r="Z8" s="10"/>
      <c r="AA8" s="10"/>
      <c r="AB8" s="10"/>
      <c r="AC8" s="15"/>
    </row>
    <row r="9" spans="1:29" ht="18.95" customHeight="1" x14ac:dyDescent="0.2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95" customHeight="1" x14ac:dyDescent="0.2">
      <c r="A10" s="16" t="s">
        <v>5</v>
      </c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1:29" ht="18.95" customHeight="1" x14ac:dyDescent="0.2">
      <c r="A11" s="16" t="s">
        <v>2</v>
      </c>
      <c r="B11" s="13"/>
      <c r="C11" s="10"/>
      <c r="D11" s="10"/>
      <c r="E11" s="10"/>
      <c r="F11" s="10"/>
      <c r="G11" s="10">
        <v>-2</v>
      </c>
      <c r="H11" s="10">
        <v>-2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1:29" ht="18.95" customHeight="1" x14ac:dyDescent="0.2">
      <c r="A12" s="12" t="s">
        <v>3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>
        <v>-8</v>
      </c>
      <c r="N12" s="10"/>
      <c r="O12" s="10"/>
      <c r="P12" s="10"/>
      <c r="Q12" s="10"/>
      <c r="R12" s="10"/>
      <c r="S12" s="14">
        <v>-19</v>
      </c>
      <c r="T12" s="14">
        <v>-10</v>
      </c>
      <c r="U12" s="10">
        <v>-5</v>
      </c>
      <c r="V12" s="10">
        <v>-5</v>
      </c>
      <c r="W12" s="10">
        <v>-5</v>
      </c>
      <c r="X12" s="10"/>
      <c r="Y12" s="10"/>
      <c r="Z12" s="10">
        <v>-5</v>
      </c>
      <c r="AA12" s="10"/>
      <c r="AB12" s="10"/>
      <c r="AC12" s="15"/>
    </row>
    <row r="13" spans="1:29" ht="23.25" customHeight="1" x14ac:dyDescent="0.2">
      <c r="A13" s="12" t="s">
        <v>27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9.5" customHeight="1" x14ac:dyDescent="0.2">
      <c r="A14" s="12" t="s">
        <v>64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"/>
      <c r="T14" s="14"/>
      <c r="U14" s="10"/>
      <c r="V14" s="10"/>
      <c r="W14" s="10"/>
      <c r="X14" s="51"/>
      <c r="Y14" s="10"/>
      <c r="Z14" s="10"/>
      <c r="AA14" s="10"/>
      <c r="AB14" s="10">
        <v>-20</v>
      </c>
      <c r="AC14" s="15"/>
    </row>
    <row r="15" spans="1:29" ht="18.95" customHeight="1" x14ac:dyDescent="0.2">
      <c r="A15" s="16" t="s">
        <v>43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>
        <v>-5</v>
      </c>
      <c r="N15" s="10"/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1:29" ht="22.5" x14ac:dyDescent="0.2">
      <c r="A16" s="12" t="s">
        <v>63</v>
      </c>
      <c r="B16" s="13"/>
      <c r="C16" s="10"/>
      <c r="D16" s="10"/>
      <c r="E16" s="10"/>
      <c r="F16" s="10">
        <v>-2</v>
      </c>
      <c r="G16" s="10">
        <v>-2</v>
      </c>
      <c r="H16" s="10"/>
      <c r="I16" s="10"/>
      <c r="J16" s="10"/>
      <c r="K16" s="10"/>
      <c r="L16" s="10"/>
      <c r="M16" s="60">
        <v>-100</v>
      </c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1:29" ht="18.95" customHeight="1" x14ac:dyDescent="0.2">
      <c r="A17" s="16" t="s">
        <v>42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1:29" ht="18.95" customHeight="1" x14ac:dyDescent="0.2">
      <c r="A18" s="16" t="s">
        <v>60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v>-5</v>
      </c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1:29" s="67" customFormat="1" ht="18.75" customHeight="1" thickBot="1" x14ac:dyDescent="0.25">
      <c r="A19" s="62" t="s">
        <v>65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65"/>
      <c r="U19" s="64"/>
      <c r="V19" s="64"/>
      <c r="W19" s="64"/>
      <c r="X19" s="64">
        <v>-20</v>
      </c>
      <c r="Y19" s="64"/>
      <c r="Z19" s="64">
        <v>-80</v>
      </c>
      <c r="AA19" s="64">
        <v>-20</v>
      </c>
      <c r="AB19" s="64"/>
      <c r="AC19" s="66"/>
    </row>
    <row r="20" spans="1:29" ht="23.25" customHeight="1" thickTop="1" thickBot="1" x14ac:dyDescent="0.25">
      <c r="A20" s="22" t="s">
        <v>28</v>
      </c>
      <c r="B20" s="23">
        <f>100+SUM(B6:B19)</f>
        <v>100</v>
      </c>
      <c r="C20" s="23">
        <f t="shared" ref="C20:AC20" si="0">100+SUM(C6:C19)</f>
        <v>100</v>
      </c>
      <c r="D20" s="23">
        <f t="shared" si="0"/>
        <v>96</v>
      </c>
      <c r="E20" s="23">
        <f t="shared" si="0"/>
        <v>99</v>
      </c>
      <c r="F20" s="23">
        <f t="shared" si="0"/>
        <v>90</v>
      </c>
      <c r="G20" s="23">
        <f t="shared" si="0"/>
        <v>24</v>
      </c>
      <c r="H20" s="23">
        <f t="shared" si="0"/>
        <v>52</v>
      </c>
      <c r="I20" s="23">
        <f t="shared" si="0"/>
        <v>87</v>
      </c>
      <c r="J20" s="23">
        <f t="shared" si="0"/>
        <v>96</v>
      </c>
      <c r="K20" s="23">
        <f t="shared" si="0"/>
        <v>99</v>
      </c>
      <c r="L20" s="23">
        <f t="shared" si="0"/>
        <v>92</v>
      </c>
      <c r="M20" s="23">
        <f>100+SUM(M6:M19)</f>
        <v>-28</v>
      </c>
      <c r="N20" s="23">
        <f t="shared" si="0"/>
        <v>96</v>
      </c>
      <c r="O20" s="23">
        <f t="shared" si="0"/>
        <v>82</v>
      </c>
      <c r="P20" s="23">
        <f t="shared" si="0"/>
        <v>99</v>
      </c>
      <c r="Q20" s="23">
        <f t="shared" si="0"/>
        <v>80</v>
      </c>
      <c r="R20" s="23">
        <f t="shared" si="0"/>
        <v>97</v>
      </c>
      <c r="S20" s="23">
        <f t="shared" si="0"/>
        <v>50</v>
      </c>
      <c r="T20" s="23">
        <f t="shared" si="0"/>
        <v>87</v>
      </c>
      <c r="U20" s="23">
        <f t="shared" si="0"/>
        <v>95</v>
      </c>
      <c r="V20" s="23">
        <f t="shared" si="0"/>
        <v>82</v>
      </c>
      <c r="W20" s="23">
        <f t="shared" si="0"/>
        <v>91</v>
      </c>
      <c r="X20" s="23">
        <f t="shared" si="0"/>
        <v>80</v>
      </c>
      <c r="Y20" s="23">
        <f t="shared" si="0"/>
        <v>96</v>
      </c>
      <c r="Z20" s="23">
        <f t="shared" si="0"/>
        <v>13</v>
      </c>
      <c r="AA20" s="23">
        <f t="shared" si="0"/>
        <v>77</v>
      </c>
      <c r="AB20" s="23">
        <f t="shared" si="0"/>
        <v>74</v>
      </c>
      <c r="AC20" s="25">
        <f t="shared" si="0"/>
        <v>77</v>
      </c>
    </row>
    <row r="21" spans="1:29" ht="18.95" customHeight="1" thickTop="1" x14ac:dyDescent="0.2">
      <c r="A21" s="6" t="s">
        <v>32</v>
      </c>
      <c r="B21" s="7"/>
      <c r="C21" s="8"/>
      <c r="D21" s="8"/>
      <c r="E21" s="8"/>
      <c r="F21" s="8"/>
      <c r="G21" s="8">
        <v>-15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95" customHeight="1" x14ac:dyDescent="0.2">
      <c r="A22" s="16" t="s">
        <v>17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v>-5</v>
      </c>
      <c r="S22" s="14"/>
      <c r="T22" s="14"/>
      <c r="U22" s="10">
        <v>-5</v>
      </c>
      <c r="V22" s="10"/>
      <c r="W22" s="10"/>
      <c r="X22" s="10"/>
      <c r="Y22" s="10"/>
      <c r="Z22" s="10"/>
      <c r="AA22" s="10"/>
      <c r="AB22" s="10"/>
      <c r="AC22" s="15"/>
    </row>
    <row r="23" spans="1:29" ht="18.95" customHeight="1" x14ac:dyDescent="0.2">
      <c r="A23" s="16" t="s">
        <v>18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>
        <v>-10</v>
      </c>
      <c r="W23" s="10"/>
      <c r="X23" s="10"/>
      <c r="Y23" s="10"/>
      <c r="Z23" s="10"/>
      <c r="AA23" s="10"/>
      <c r="AB23" s="10"/>
      <c r="AC23" s="15"/>
    </row>
    <row r="24" spans="1:29" ht="18.95" customHeight="1" thickBot="1" x14ac:dyDescent="0.25">
      <c r="A24" s="17" t="s">
        <v>19</v>
      </c>
      <c r="B24" s="18">
        <v>-20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>
        <v>-20</v>
      </c>
      <c r="W24" s="19"/>
      <c r="X24" s="19"/>
      <c r="Y24" s="19"/>
      <c r="Z24" s="19"/>
      <c r="AA24" s="19"/>
      <c r="AB24" s="19"/>
      <c r="AC24" s="21"/>
    </row>
    <row r="25" spans="1:29" ht="23.25" customHeight="1" thickTop="1" thickBot="1" x14ac:dyDescent="0.25">
      <c r="A25" s="22" t="s">
        <v>29</v>
      </c>
      <c r="B25" s="23">
        <f>100+SUM(B21:B24)</f>
        <v>80</v>
      </c>
      <c r="C25" s="23">
        <f t="shared" ref="C25:AC25" si="1">100+SUM(C21:C24)</f>
        <v>100</v>
      </c>
      <c r="D25" s="23">
        <f t="shared" si="1"/>
        <v>100</v>
      </c>
      <c r="E25" s="23">
        <f t="shared" si="1"/>
        <v>100</v>
      </c>
      <c r="F25" s="23">
        <f t="shared" si="1"/>
        <v>100</v>
      </c>
      <c r="G25" s="23">
        <f t="shared" si="1"/>
        <v>85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95</v>
      </c>
      <c r="S25" s="23">
        <f t="shared" si="1"/>
        <v>100</v>
      </c>
      <c r="T25" s="23">
        <f t="shared" si="1"/>
        <v>100</v>
      </c>
      <c r="U25" s="23">
        <f t="shared" si="1"/>
        <v>95</v>
      </c>
      <c r="V25" s="23">
        <f t="shared" si="1"/>
        <v>70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3">
        <f t="shared" si="1"/>
        <v>100</v>
      </c>
      <c r="AC25" s="32">
        <f t="shared" si="1"/>
        <v>100</v>
      </c>
    </row>
    <row r="26" spans="1:29" ht="18.95" customHeight="1" thickTop="1" thickBot="1" x14ac:dyDescent="0.25">
      <c r="A26" s="26" t="s">
        <v>20</v>
      </c>
      <c r="B26" s="27">
        <v>70</v>
      </c>
      <c r="C26" s="73">
        <f>50+90</f>
        <v>140</v>
      </c>
      <c r="D26" s="73">
        <f>50+60</f>
        <v>110</v>
      </c>
      <c r="E26" s="28">
        <v>60</v>
      </c>
      <c r="F26" s="28">
        <v>80</v>
      </c>
      <c r="G26" s="28">
        <v>60</v>
      </c>
      <c r="H26" s="28">
        <v>60</v>
      </c>
      <c r="I26" s="28">
        <v>60</v>
      </c>
      <c r="J26" s="73">
        <f>50+60</f>
        <v>110</v>
      </c>
      <c r="K26" s="73">
        <f>50+70</f>
        <v>120</v>
      </c>
      <c r="L26" s="28">
        <v>60</v>
      </c>
      <c r="M26" s="28">
        <v>-90</v>
      </c>
      <c r="N26" s="76">
        <f>50+60+30</f>
        <v>140</v>
      </c>
      <c r="O26" s="28">
        <v>60</v>
      </c>
      <c r="P26" s="73">
        <f>50+60</f>
        <v>110</v>
      </c>
      <c r="Q26" s="28">
        <v>80</v>
      </c>
      <c r="R26" s="28">
        <v>60</v>
      </c>
      <c r="S26" s="28">
        <v>60</v>
      </c>
      <c r="T26" s="28">
        <v>60</v>
      </c>
      <c r="U26" s="28">
        <v>60</v>
      </c>
      <c r="V26" s="74">
        <f>-10+60</f>
        <v>50</v>
      </c>
      <c r="W26" s="28">
        <v>60</v>
      </c>
      <c r="X26" s="74">
        <f>-10+90</f>
        <v>80</v>
      </c>
      <c r="Y26" s="73">
        <f>50+70+30</f>
        <v>150</v>
      </c>
      <c r="Z26" s="28">
        <v>60</v>
      </c>
      <c r="AA26" s="74">
        <f>-10+60</f>
        <v>50</v>
      </c>
      <c r="AB26" s="74">
        <f>-10+60+30</f>
        <v>80</v>
      </c>
      <c r="AC26" s="30">
        <v>60</v>
      </c>
    </row>
    <row r="27" spans="1:29" ht="22.5" customHeight="1" thickTop="1" thickBot="1" x14ac:dyDescent="0.25">
      <c r="A27" s="22" t="s">
        <v>30</v>
      </c>
      <c r="B27" s="23">
        <f>SUM(B20,B25,B26)</f>
        <v>250</v>
      </c>
      <c r="C27" s="23">
        <f t="shared" ref="C27:AB27" si="2">SUM(C20,C25,C26)</f>
        <v>340</v>
      </c>
      <c r="D27" s="23">
        <f t="shared" si="2"/>
        <v>306</v>
      </c>
      <c r="E27" s="23">
        <f t="shared" si="2"/>
        <v>259</v>
      </c>
      <c r="F27" s="23">
        <f t="shared" si="2"/>
        <v>270</v>
      </c>
      <c r="G27" s="23">
        <f t="shared" si="2"/>
        <v>169</v>
      </c>
      <c r="H27" s="23">
        <f t="shared" si="2"/>
        <v>212</v>
      </c>
      <c r="I27" s="23">
        <f t="shared" si="2"/>
        <v>247</v>
      </c>
      <c r="J27" s="23">
        <f t="shared" si="2"/>
        <v>306</v>
      </c>
      <c r="K27" s="23">
        <f t="shared" si="2"/>
        <v>319</v>
      </c>
      <c r="L27" s="23">
        <f t="shared" si="2"/>
        <v>252</v>
      </c>
      <c r="M27" s="23">
        <f>SUM(M20,M25,M26)</f>
        <v>-18</v>
      </c>
      <c r="N27" s="23">
        <f t="shared" si="2"/>
        <v>336</v>
      </c>
      <c r="O27" s="23">
        <f t="shared" si="2"/>
        <v>242</v>
      </c>
      <c r="P27" s="23">
        <f t="shared" si="2"/>
        <v>309</v>
      </c>
      <c r="Q27" s="23">
        <f t="shared" si="2"/>
        <v>260</v>
      </c>
      <c r="R27" s="23">
        <f t="shared" si="2"/>
        <v>252</v>
      </c>
      <c r="S27" s="23">
        <f t="shared" si="2"/>
        <v>210</v>
      </c>
      <c r="T27" s="23">
        <f t="shared" si="2"/>
        <v>247</v>
      </c>
      <c r="U27" s="23">
        <f t="shared" si="2"/>
        <v>250</v>
      </c>
      <c r="V27" s="23">
        <f>SUM(V20,V25,V26)</f>
        <v>202</v>
      </c>
      <c r="W27" s="23">
        <f t="shared" si="2"/>
        <v>251</v>
      </c>
      <c r="X27" s="23">
        <f t="shared" si="2"/>
        <v>260</v>
      </c>
      <c r="Y27" s="23">
        <f t="shared" si="2"/>
        <v>346</v>
      </c>
      <c r="Z27" s="23">
        <f>SUM(Z20,Z25,Z26)</f>
        <v>173</v>
      </c>
      <c r="AA27" s="23">
        <f t="shared" si="2"/>
        <v>227</v>
      </c>
      <c r="AB27" s="24">
        <f t="shared" si="2"/>
        <v>254</v>
      </c>
      <c r="AC27" s="25">
        <f>SUM(AC20,AC25,AC26)</f>
        <v>237</v>
      </c>
    </row>
    <row r="28" spans="1:29" ht="18.95" customHeight="1" thickTop="1" thickBot="1" x14ac:dyDescent="0.25">
      <c r="A28" s="31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1:29" ht="18.95" customHeight="1" thickTop="1" x14ac:dyDescent="0.2">
      <c r="A29" s="33" t="s">
        <v>34</v>
      </c>
      <c r="B29" s="40">
        <f>RANK(B27,$B$27:$AC$27)</f>
        <v>16</v>
      </c>
      <c r="C29" s="40">
        <f t="shared" ref="C29:AC29" si="3">RANK(C27,$B$27:$AC$27)</f>
        <v>2</v>
      </c>
      <c r="D29" s="40">
        <f t="shared" si="3"/>
        <v>6</v>
      </c>
      <c r="E29" s="40">
        <f t="shared" si="3"/>
        <v>11</v>
      </c>
      <c r="F29" s="40">
        <f t="shared" si="3"/>
        <v>8</v>
      </c>
      <c r="G29" s="40">
        <f t="shared" si="3"/>
        <v>27</v>
      </c>
      <c r="H29" s="40">
        <f t="shared" si="3"/>
        <v>23</v>
      </c>
      <c r="I29" s="40">
        <f t="shared" si="3"/>
        <v>18</v>
      </c>
      <c r="J29" s="40">
        <f t="shared" si="3"/>
        <v>6</v>
      </c>
      <c r="K29" s="40">
        <f t="shared" si="3"/>
        <v>4</v>
      </c>
      <c r="L29" s="40">
        <f t="shared" si="3"/>
        <v>13</v>
      </c>
      <c r="M29" s="40">
        <f t="shared" si="3"/>
        <v>28</v>
      </c>
      <c r="N29" s="40">
        <f t="shared" si="3"/>
        <v>3</v>
      </c>
      <c r="O29" s="40">
        <f t="shared" si="3"/>
        <v>20</v>
      </c>
      <c r="P29" s="40">
        <f t="shared" si="3"/>
        <v>5</v>
      </c>
      <c r="Q29" s="40">
        <f t="shared" si="3"/>
        <v>9</v>
      </c>
      <c r="R29" s="40">
        <f t="shared" si="3"/>
        <v>13</v>
      </c>
      <c r="S29" s="40">
        <f t="shared" si="3"/>
        <v>24</v>
      </c>
      <c r="T29" s="40">
        <f t="shared" si="3"/>
        <v>18</v>
      </c>
      <c r="U29" s="40">
        <f t="shared" si="3"/>
        <v>16</v>
      </c>
      <c r="V29" s="40">
        <f t="shared" si="3"/>
        <v>25</v>
      </c>
      <c r="W29" s="40">
        <f t="shared" si="3"/>
        <v>15</v>
      </c>
      <c r="X29" s="40">
        <f t="shared" si="3"/>
        <v>9</v>
      </c>
      <c r="Y29" s="40">
        <f t="shared" si="3"/>
        <v>1</v>
      </c>
      <c r="Z29" s="40">
        <f t="shared" si="3"/>
        <v>26</v>
      </c>
      <c r="AA29" s="40">
        <f>RANK(AA27,$B$27:$AC$27)</f>
        <v>22</v>
      </c>
      <c r="AB29" s="43">
        <f t="shared" si="3"/>
        <v>12</v>
      </c>
      <c r="AC29" s="42">
        <f t="shared" si="3"/>
        <v>21</v>
      </c>
    </row>
    <row r="30" spans="1:29" ht="18.95" customHeight="1" thickBot="1" x14ac:dyDescent="0.25">
      <c r="A30" s="34" t="s">
        <v>33</v>
      </c>
      <c r="B30" s="41" t="str">
        <f>HLOOKUP(B27,'Qui định xếp loại'!$A$3:$E$4,2,1)</f>
        <v>Tốt</v>
      </c>
      <c r="C30" s="37" t="str">
        <f>HLOOKUP(C27,'Qui định xếp loại'!$A$3:$E$4,2,1)</f>
        <v>Tốt</v>
      </c>
      <c r="D30" s="37" t="str">
        <f>HLOOKUP(D27,'Qui định xếp loại'!$A$3:$E$4,2,1)</f>
        <v>Tốt</v>
      </c>
      <c r="E30" s="37" t="str">
        <f>HLOOKUP(E27,'Qui định xếp loại'!$A$3:$E$4,2,1)</f>
        <v>Tốt</v>
      </c>
      <c r="F30" s="37" t="str">
        <f>HLOOKUP(F27,'Qui định xếp loại'!$A$3:$E$4,2,1)</f>
        <v>Tốt</v>
      </c>
      <c r="G30" s="37" t="str">
        <f>HLOOKUP(G27,'Qui định xếp loại'!$A$3:$E$4,2,1)</f>
        <v>Yếu</v>
      </c>
      <c r="H30" s="37" t="str">
        <f>HLOOKUP(H27,'Qui định xếp loại'!$A$3:$E$4,2,1)</f>
        <v>Tốt</v>
      </c>
      <c r="I30" s="37" t="str">
        <f>HLOOKUP(I27,'Qui định xếp loại'!$A$3:$E$4,2,1)</f>
        <v>Tốt</v>
      </c>
      <c r="J30" s="37" t="str">
        <f>HLOOKUP(J27,'Qui định xếp loại'!$A$3:$E$4,2,1)</f>
        <v>Tốt</v>
      </c>
      <c r="K30" s="37" t="str">
        <f>HLOOKUP(K27,'Qui định xếp loại'!$A$3:$E$4,2,1)</f>
        <v>Tốt</v>
      </c>
      <c r="L30" s="37" t="str">
        <f>HLOOKUP(L27,'Qui định xếp loại'!$A$3:$E$4,2,1)</f>
        <v>Tốt</v>
      </c>
      <c r="M30" s="37" t="e">
        <f>HLOOKUP(M27,'Qui định xếp loại'!$A$3:$E$4,2,1)</f>
        <v>#N/A</v>
      </c>
      <c r="N30" s="37" t="str">
        <f>HLOOKUP(N27,'Qui định xếp loại'!$A$3:$E$4,2,1)</f>
        <v>Tốt</v>
      </c>
      <c r="O30" s="37" t="str">
        <f>HLOOKUP(O27,'Qui định xếp loại'!$A$3:$E$4,2,1)</f>
        <v>Tốt</v>
      </c>
      <c r="P30" s="37" t="str">
        <f>HLOOKUP(P27,'Qui định xếp loại'!$A$3:$E$4,2,1)</f>
        <v>Tốt</v>
      </c>
      <c r="Q30" s="37" t="str">
        <f>HLOOKUP(Q27,'Qui định xếp loại'!$A$3:$E$4,2,1)</f>
        <v>Tốt</v>
      </c>
      <c r="R30" s="37" t="str">
        <f>HLOOKUP(R27,'Qui định xếp loại'!$A$3:$E$4,2,1)</f>
        <v>Tốt</v>
      </c>
      <c r="S30" s="37" t="str">
        <f>HLOOKUP(S27,'Qui định xếp loại'!$A$3:$E$4,2,1)</f>
        <v>Tốt</v>
      </c>
      <c r="T30" s="37" t="str">
        <f>HLOOKUP(T27,'Qui định xếp loại'!$A$3:$E$4,2,1)</f>
        <v>Tốt</v>
      </c>
      <c r="U30" s="37" t="str">
        <f>HLOOKUP(U27,'Qui định xếp loại'!$A$3:$E$4,2,1)</f>
        <v>Tốt</v>
      </c>
      <c r="V30" s="37" t="str">
        <f>HLOOKUP(V27,'Qui định xếp loại'!$A$3:$E$4,2,1)</f>
        <v>Tốt</v>
      </c>
      <c r="W30" s="37" t="str">
        <f>HLOOKUP(W27,'Qui định xếp loại'!$A$3:$E$4,2,1)</f>
        <v>Tốt</v>
      </c>
      <c r="X30" s="37" t="str">
        <f>HLOOKUP(X27,'Qui định xếp loại'!$A$3:$E$4,2,1)</f>
        <v>Tốt</v>
      </c>
      <c r="Y30" s="37" t="str">
        <f>HLOOKUP(Y27,'Qui định xếp loại'!$A$3:$E$4,2,1)</f>
        <v>Tốt</v>
      </c>
      <c r="Z30" s="37" t="str">
        <f>HLOOKUP(Z27,'Qui định xếp loại'!$A$3:$E$4,2,1)</f>
        <v>Yếu</v>
      </c>
      <c r="AA30" s="37" t="str">
        <f>HLOOKUP(AA27,'Qui định xếp loại'!$A$3:$E$4,2,1)</f>
        <v>Tốt</v>
      </c>
      <c r="AB30" s="38" t="str">
        <f>HLOOKUP(AB27,'Qui định xếp loại'!$A$3:$E$4,2,1)</f>
        <v>Tốt</v>
      </c>
      <c r="AC30" s="39" t="str">
        <f>HLOOKUP(AC27,'Qui định xếp loại'!$A$3:$E$4,2,1)</f>
        <v>Tốt</v>
      </c>
    </row>
    <row r="31" spans="1:29" ht="13.5" thickTop="1" x14ac:dyDescent="0.2"/>
    <row r="36" spans="18:18" ht="15.75" x14ac:dyDescent="0.25">
      <c r="R36" s="36"/>
    </row>
  </sheetData>
  <mergeCells count="31">
    <mergeCell ref="A1:AC1"/>
    <mergeCell ref="AC4:AC5"/>
    <mergeCell ref="A2:AC2"/>
    <mergeCell ref="Y4:Y5"/>
    <mergeCell ref="Z4:Z5"/>
    <mergeCell ref="AA4:AA5"/>
    <mergeCell ref="X4:X5"/>
    <mergeCell ref="M4:M5"/>
    <mergeCell ref="W4:W5"/>
    <mergeCell ref="P4:P5"/>
    <mergeCell ref="AB4:AB5"/>
    <mergeCell ref="U4:U5"/>
    <mergeCell ref="A4:A5"/>
    <mergeCell ref="B4:B5"/>
    <mergeCell ref="V4:V5"/>
    <mergeCell ref="I4:I5"/>
    <mergeCell ref="T4:T5"/>
    <mergeCell ref="C4:C5"/>
    <mergeCell ref="D4:D5"/>
    <mergeCell ref="E4:E5"/>
    <mergeCell ref="L4:L5"/>
    <mergeCell ref="R4:R5"/>
    <mergeCell ref="S4:S5"/>
    <mergeCell ref="K4:K5"/>
    <mergeCell ref="Q4:Q5"/>
    <mergeCell ref="N4:N5"/>
    <mergeCell ref="F4:F5"/>
    <mergeCell ref="G4:G5"/>
    <mergeCell ref="J4:J5"/>
    <mergeCell ref="H4:H5"/>
    <mergeCell ref="O4:O5"/>
  </mergeCells>
  <phoneticPr fontId="2" type="noConversion"/>
  <conditionalFormatting sqref="B29:AC29">
    <cfRule type="cellIs" dxfId="2" priority="1" stopIfTrue="1" operator="greaterThan">
      <formula>24</formula>
    </cfRule>
    <cfRule type="cellIs" dxfId="1" priority="2" stopIfTrue="1" operator="lessThan">
      <formula>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B1" zoomScale="115" zoomScaleNormal="115" workbookViewId="0">
      <pane xSplit="2" ySplit="4" topLeftCell="D26" activePane="bottomRight" state="frozen"/>
      <selection activeCell="B1" sqref="B1"/>
      <selection pane="topRight" activeCell="D1" sqref="D1"/>
      <selection pane="bottomLeft" activeCell="B5" sqref="B5"/>
      <selection pane="bottomRight" activeCell="D30" sqref="D30"/>
    </sheetView>
  </sheetViews>
  <sheetFormatPr defaultRowHeight="12.75" x14ac:dyDescent="0.2"/>
  <cols>
    <col min="1" max="1" width="2.85546875" style="5" hidden="1" customWidth="1"/>
    <col min="2" max="2" width="4.7109375" style="46" customWidth="1"/>
    <col min="3" max="3" width="5.7109375" style="35" customWidth="1"/>
    <col min="4" max="4" width="135.140625" style="5" customWidth="1"/>
    <col min="5" max="16384" width="9.140625" style="5"/>
  </cols>
  <sheetData>
    <row r="1" spans="1:4" ht="14.25" customHeight="1" x14ac:dyDescent="0.2">
      <c r="C1" s="79" t="s">
        <v>62</v>
      </c>
      <c r="D1" s="79"/>
    </row>
    <row r="2" spans="1:4" ht="16.5" customHeight="1" x14ac:dyDescent="0.25">
      <c r="C2" s="89" t="s">
        <v>16</v>
      </c>
      <c r="D2" s="89"/>
    </row>
    <row r="3" spans="1:4" ht="3.75" customHeight="1" thickBot="1" x14ac:dyDescent="0.25">
      <c r="A3" s="45"/>
      <c r="C3" s="47"/>
    </row>
    <row r="4" spans="1:4" s="46" customFormat="1" ht="18" customHeight="1" thickTop="1" thickBot="1" x14ac:dyDescent="0.25">
      <c r="A4" s="45"/>
      <c r="C4" s="49" t="s">
        <v>0</v>
      </c>
      <c r="D4" s="50" t="s">
        <v>15</v>
      </c>
    </row>
    <row r="5" spans="1:4" s="46" customFormat="1" ht="17.25" customHeight="1" thickTop="1" x14ac:dyDescent="0.2">
      <c r="A5" s="45"/>
      <c r="C5" s="52" t="s">
        <v>7</v>
      </c>
      <c r="D5" s="68" t="s">
        <v>69</v>
      </c>
    </row>
    <row r="6" spans="1:4" s="46" customFormat="1" ht="17.25" customHeight="1" x14ac:dyDescent="0.2">
      <c r="A6" s="45"/>
      <c r="C6" s="53" t="s">
        <v>8</v>
      </c>
      <c r="D6" s="61" t="s">
        <v>67</v>
      </c>
    </row>
    <row r="7" spans="1:4" s="46" customFormat="1" ht="17.25" customHeight="1" x14ac:dyDescent="0.2">
      <c r="A7" s="5"/>
      <c r="C7" s="53" t="s">
        <v>9</v>
      </c>
      <c r="D7" s="56" t="s">
        <v>71</v>
      </c>
    </row>
    <row r="8" spans="1:4" s="46" customFormat="1" ht="17.25" customHeight="1" x14ac:dyDescent="0.2">
      <c r="A8" s="5"/>
      <c r="C8" s="53" t="s">
        <v>10</v>
      </c>
      <c r="D8" s="56" t="s">
        <v>72</v>
      </c>
    </row>
    <row r="9" spans="1:4" s="46" customFormat="1" ht="17.25" customHeight="1" x14ac:dyDescent="0.2">
      <c r="A9" s="5"/>
      <c r="C9" s="53" t="s">
        <v>11</v>
      </c>
      <c r="D9" s="56" t="s">
        <v>68</v>
      </c>
    </row>
    <row r="10" spans="1:4" s="44" customFormat="1" ht="25.5" x14ac:dyDescent="0.2">
      <c r="C10" s="53" t="s">
        <v>12</v>
      </c>
      <c r="D10" s="57" t="s">
        <v>73</v>
      </c>
    </row>
    <row r="11" spans="1:4" s="46" customFormat="1" ht="17.25" customHeight="1" x14ac:dyDescent="0.2">
      <c r="A11" s="5"/>
      <c r="C11" s="53" t="s">
        <v>13</v>
      </c>
      <c r="D11" s="56" t="s">
        <v>74</v>
      </c>
    </row>
    <row r="12" spans="1:4" s="46" customFormat="1" ht="17.25" customHeight="1" x14ac:dyDescent="0.2">
      <c r="A12" s="5"/>
      <c r="C12" s="53" t="s">
        <v>21</v>
      </c>
      <c r="D12" s="56" t="s">
        <v>75</v>
      </c>
    </row>
    <row r="13" spans="1:4" s="46" customFormat="1" ht="17.25" customHeight="1" x14ac:dyDescent="0.2">
      <c r="A13" s="5"/>
      <c r="C13" s="53" t="s">
        <v>22</v>
      </c>
      <c r="D13" s="56" t="s">
        <v>76</v>
      </c>
    </row>
    <row r="14" spans="1:4" s="46" customFormat="1" ht="17.25" customHeight="1" x14ac:dyDescent="0.2">
      <c r="A14" s="5"/>
      <c r="C14" s="53" t="s">
        <v>23</v>
      </c>
      <c r="D14" s="56" t="s">
        <v>70</v>
      </c>
    </row>
    <row r="15" spans="1:4" ht="17.25" customHeight="1" x14ac:dyDescent="0.2">
      <c r="C15" s="53" t="s">
        <v>24</v>
      </c>
      <c r="D15" s="56" t="s">
        <v>77</v>
      </c>
    </row>
    <row r="16" spans="1:4" ht="17.25" customHeight="1" x14ac:dyDescent="0.2">
      <c r="C16" s="75" t="s">
        <v>25</v>
      </c>
      <c r="D16" s="59" t="s">
        <v>66</v>
      </c>
    </row>
    <row r="17" spans="1:4" ht="17.25" customHeight="1" x14ac:dyDescent="0.2">
      <c r="C17" s="53" t="s">
        <v>26</v>
      </c>
      <c r="D17" s="56" t="s">
        <v>92</v>
      </c>
    </row>
    <row r="18" spans="1:4" ht="17.25" customHeight="1" x14ac:dyDescent="0.2">
      <c r="C18" s="53" t="s">
        <v>44</v>
      </c>
      <c r="D18" s="58" t="s">
        <v>78</v>
      </c>
    </row>
    <row r="19" spans="1:4" ht="17.25" customHeight="1" x14ac:dyDescent="0.2">
      <c r="C19" s="53" t="s">
        <v>45</v>
      </c>
      <c r="D19" s="56" t="s">
        <v>81</v>
      </c>
    </row>
    <row r="20" spans="1:4" ht="17.25" customHeight="1" x14ac:dyDescent="0.2">
      <c r="C20" s="53" t="s">
        <v>46</v>
      </c>
      <c r="D20" s="56" t="s">
        <v>80</v>
      </c>
    </row>
    <row r="21" spans="1:4" ht="17.25" customHeight="1" x14ac:dyDescent="0.2">
      <c r="C21" s="53" t="s">
        <v>47</v>
      </c>
      <c r="D21" s="69" t="s">
        <v>82</v>
      </c>
    </row>
    <row r="22" spans="1:4" ht="25.5" x14ac:dyDescent="0.2">
      <c r="C22" s="53" t="s">
        <v>48</v>
      </c>
      <c r="D22" s="56" t="s">
        <v>83</v>
      </c>
    </row>
    <row r="23" spans="1:4" ht="17.25" customHeight="1" x14ac:dyDescent="0.2">
      <c r="C23" s="53" t="s">
        <v>49</v>
      </c>
      <c r="D23" s="70" t="s">
        <v>84</v>
      </c>
    </row>
    <row r="24" spans="1:4" ht="17.25" customHeight="1" x14ac:dyDescent="0.2">
      <c r="C24" s="53" t="s">
        <v>50</v>
      </c>
      <c r="D24" s="56" t="s">
        <v>85</v>
      </c>
    </row>
    <row r="25" spans="1:4" ht="25.5" x14ac:dyDescent="0.2">
      <c r="C25" s="53" t="s">
        <v>51</v>
      </c>
      <c r="D25" s="56" t="s">
        <v>86</v>
      </c>
    </row>
    <row r="26" spans="1:4" ht="17.25" customHeight="1" x14ac:dyDescent="0.2">
      <c r="C26" s="53" t="s">
        <v>52</v>
      </c>
      <c r="D26" s="58" t="s">
        <v>87</v>
      </c>
    </row>
    <row r="27" spans="1:4" ht="17.25" customHeight="1" x14ac:dyDescent="0.2">
      <c r="C27" s="53" t="s">
        <v>53</v>
      </c>
      <c r="D27" s="61" t="s">
        <v>79</v>
      </c>
    </row>
    <row r="28" spans="1:4" ht="17.25" customHeight="1" x14ac:dyDescent="0.2">
      <c r="C28" s="53" t="s">
        <v>54</v>
      </c>
      <c r="D28" s="56" t="s">
        <v>91</v>
      </c>
    </row>
    <row r="29" spans="1:4" ht="17.25" customHeight="1" x14ac:dyDescent="0.2">
      <c r="C29" s="53" t="s">
        <v>55</v>
      </c>
      <c r="D29" s="56" t="s">
        <v>88</v>
      </c>
    </row>
    <row r="30" spans="1:4" ht="17.25" customHeight="1" x14ac:dyDescent="0.2">
      <c r="C30" s="54" t="s">
        <v>56</v>
      </c>
      <c r="D30" s="71" t="s">
        <v>93</v>
      </c>
    </row>
    <row r="31" spans="1:4" s="46" customFormat="1" ht="17.25" customHeight="1" x14ac:dyDescent="0.2">
      <c r="A31" s="48"/>
      <c r="C31" s="53" t="s">
        <v>57</v>
      </c>
      <c r="D31" s="56" t="s">
        <v>90</v>
      </c>
    </row>
    <row r="32" spans="1:4" s="46" customFormat="1" ht="17.25" customHeight="1" thickBot="1" x14ac:dyDescent="0.25">
      <c r="A32" s="48"/>
      <c r="C32" s="55" t="s">
        <v>58</v>
      </c>
      <c r="D32" s="72" t="s">
        <v>89</v>
      </c>
    </row>
    <row r="33" ht="13.5" thickTop="1" x14ac:dyDescent="0.2"/>
  </sheetData>
  <mergeCells count="2">
    <mergeCell ref="C2:D2"/>
    <mergeCell ref="C1:D1"/>
  </mergeCells>
  <phoneticPr fontId="2" type="noConversion"/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8" sqref="D8"/>
    </sheetView>
  </sheetViews>
  <sheetFormatPr defaultColWidth="10.7109375" defaultRowHeight="12.75" x14ac:dyDescent="0.2"/>
  <sheetData>
    <row r="1" spans="1:5" ht="18" x14ac:dyDescent="0.25">
      <c r="A1" s="90" t="s">
        <v>40</v>
      </c>
      <c r="B1" s="90"/>
      <c r="C1" s="90"/>
      <c r="D1" s="90"/>
      <c r="E1" s="90"/>
    </row>
    <row r="2" spans="1:5" ht="18" x14ac:dyDescent="0.25">
      <c r="A2" s="1"/>
      <c r="B2" s="1"/>
      <c r="C2" s="1"/>
      <c r="D2" s="1"/>
      <c r="E2" s="1"/>
    </row>
    <row r="3" spans="1:5" ht="20.100000000000001" customHeight="1" x14ac:dyDescent="0.2">
      <c r="A3" s="2" t="s">
        <v>35</v>
      </c>
      <c r="B3" s="3">
        <v>0</v>
      </c>
      <c r="C3" s="3">
        <v>185</v>
      </c>
      <c r="D3" s="3">
        <v>190</v>
      </c>
      <c r="E3" s="3">
        <v>195</v>
      </c>
    </row>
    <row r="4" spans="1:5" ht="20.100000000000001" customHeight="1" x14ac:dyDescent="0.2">
      <c r="A4" s="2" t="s">
        <v>36</v>
      </c>
      <c r="B4" s="3" t="s">
        <v>39</v>
      </c>
      <c r="C4" s="4" t="s">
        <v>41</v>
      </c>
      <c r="D4" s="3" t="s">
        <v>38</v>
      </c>
      <c r="E4" s="3" t="s">
        <v>37</v>
      </c>
    </row>
  </sheetData>
  <mergeCells count="1">
    <mergeCell ref="A1:E1"/>
  </mergeCells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khối sáng</vt:lpstr>
      <vt:lpstr>Diễn giải khối sáng</vt:lpstr>
      <vt:lpstr>Qui định xếp loại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MyPC</cp:lastModifiedBy>
  <cp:lastPrinted>2016-03-13T23:56:59Z</cp:lastPrinted>
  <dcterms:created xsi:type="dcterms:W3CDTF">2011-08-17T00:59:03Z</dcterms:created>
  <dcterms:modified xsi:type="dcterms:W3CDTF">2016-03-20T11:22:55Z</dcterms:modified>
</cp:coreProperties>
</file>