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10" windowHeight="9600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J26" i="1" l="1"/>
  <c r="P25" i="1" l="1"/>
  <c r="E25" i="1"/>
  <c r="F25" i="1"/>
  <c r="G25" i="1"/>
  <c r="H25" i="1"/>
  <c r="I25" i="1"/>
  <c r="J25" i="1"/>
  <c r="K25" i="1"/>
  <c r="L25" i="1"/>
  <c r="M25" i="1"/>
  <c r="N25" i="1"/>
  <c r="O25" i="1"/>
  <c r="A8" i="2"/>
  <c r="O26" i="1" l="1"/>
  <c r="M26" i="1"/>
  <c r="L26" i="1"/>
  <c r="K26" i="1"/>
  <c r="I26" i="1"/>
  <c r="H26" i="1"/>
  <c r="F26" i="1"/>
  <c r="E26" i="1"/>
  <c r="D26" i="1"/>
  <c r="C26" i="1"/>
  <c r="G26" i="1"/>
  <c r="N26" i="1"/>
  <c r="J20" i="1"/>
  <c r="J27" i="1" s="1"/>
  <c r="P20" i="1" l="1"/>
  <c r="E20" i="1"/>
  <c r="F20" i="1"/>
  <c r="G20" i="1"/>
  <c r="H20" i="1"/>
  <c r="I20" i="1"/>
  <c r="K20" i="1"/>
  <c r="L20" i="1"/>
  <c r="M20" i="1"/>
  <c r="N20" i="1"/>
  <c r="O20" i="1"/>
  <c r="D20" i="1"/>
  <c r="C20" i="1"/>
  <c r="C27" i="1" s="1"/>
  <c r="C25" i="1"/>
  <c r="D25" i="1" l="1"/>
  <c r="K27" i="1" l="1"/>
  <c r="K30" i="1" s="1"/>
  <c r="L27" i="1"/>
  <c r="L30" i="1" s="1"/>
  <c r="N27" i="1" l="1"/>
  <c r="N30" i="1" s="1"/>
  <c r="O27" i="1"/>
  <c r="O30" i="1" s="1"/>
  <c r="H27" i="1"/>
  <c r="H30" i="1" s="1"/>
  <c r="F27" i="1"/>
  <c r="F30" i="1" s="1"/>
  <c r="E27" i="1"/>
  <c r="E30" i="1" s="1"/>
  <c r="I27" i="1"/>
  <c r="I30" i="1" s="1"/>
  <c r="M27" i="1"/>
  <c r="M30" i="1" s="1"/>
  <c r="J30" i="1"/>
  <c r="D27" i="1"/>
  <c r="D30" i="1" s="1"/>
  <c r="C30" i="1"/>
  <c r="P27" i="1"/>
  <c r="G27" i="1"/>
  <c r="G30" i="1" s="1"/>
  <c r="G29" i="1" l="1"/>
  <c r="K29" i="1"/>
  <c r="F29" i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<sst xmlns="http://schemas.openxmlformats.org/spreadsheetml/2006/main" count="80" uniqueCount="66">
  <si>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</si>
  <si>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</si>
  <si>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</si>
  <si>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</si>
  <si>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</si>
  <si>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</si>
  <si>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</si>
  <si>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Sinh hoạt 15'</t>
  </si>
  <si>
    <t>Giờ chưa kí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</si>
  <si>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</si>
  <si>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</si>
  <si>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</si>
  <si>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</si>
  <si>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</si>
  <si>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</si>
  <si>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</si>
  <si>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</si>
  <si>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</si>
  <si>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</si>
  <si>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</si>
  <si>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</si>
  <si>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</si>
  <si>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</si>
  <si>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</si>
  <si>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</si>
  <si>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</si>
  <si>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</si>
  <si>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</si>
  <si>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</si>
  <si>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</si>
  <si>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</si>
  <si>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</si>
  <si>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</si>
  <si>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</si>
  <si>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</si>
  <si>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</si>
  <si>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</si>
  <si>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</si>
  <si>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</si>
  <si>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DIỄN GIẢI</t>
  </si>
  <si>
    <t>Giờ B (- 5/B)</t>
  </si>
  <si>
    <t>Giờ C (- 10/C)</t>
  </si>
  <si>
    <t>CĐ ko trực, đi muộn, không ghi lỗi</t>
  </si>
  <si>
    <t>SDTL, SDĐT</t>
  </si>
  <si>
    <t>Không tắt điện khóa cửa</t>
  </si>
  <si>
    <t>Vi phạm khác</t>
  </si>
  <si>
    <t>Dép lê, nhuộm tóc</t>
  </si>
  <si>
    <t>tôt</t>
  </si>
  <si>
    <t>Cúp tiết</t>
  </si>
  <si>
    <t>TUẦN THỨ: 29 - TỪ: 21/03/2016 ĐẾN 26/03/2016                                              LỚP TRỰC: 10B02 - GVCN: MAI THANH THẮNG</t>
  </si>
  <si>
    <t>TUẦN Thứ: 29 - TỪ: 21/03/2016 ĐẾN 26/03/2016                                              LỚP TRỰC: 10B02 - GVCN: MAI THANH THẮNG</t>
  </si>
  <si>
    <t>Không nghiêm túc trong giờ học</t>
  </si>
  <si>
    <t xml:space="preserve"> +25đ tham gia ngày chạy Olympic</t>
  </si>
  <si>
    <t>Thứ 3: Tiết toán chưa nhận xét đánh giá; Thứ 4: Vắng 2 phép (Duyên, Mai); Thứ 6: V1P (Mai); +25đ tham gia ngày chạy Olympic</t>
  </si>
  <si>
    <t>Thứ 4: 2 hs đi trễ; Thứ 6: Nhân, T.Đức đi học muộn; Thứ 7: Vắng 2 (1P, 1KP), Huyền (a) vô kỷ luật; +25đ tham gia ngày chạy Olympic; +20đ giải KK trò chơi lướt ván gỗ 26/3</t>
  </si>
  <si>
    <t>Thứ 2: giờ B môn Toán (Tâm nói chuyện nhiều trong giờ học); Thứ 3: 2 giờ Anh chưa nhận xét đánh giá; +25đ tham gia ngày chạy Olympic; +40đ giải Nhì trò chơi bắt lươn 26/3; +40đ giải Nhì trò chơi chuyền bi 26/3</t>
  </si>
  <si>
    <t>Thứ 2: V3 (2KP: Hưng, Trường, 1P); Thứ 3 vắng 2 phép (Hưng, Trường), Thứ 4 vắng 4, Thứ 5 vắng 1 phép (Trường), Thứ 6 vắng 1 phép (Trường); +25đ tham gia ngày chạy Olympic; +30đ giải Ba trò chơi chuyền bi 26/3</t>
  </si>
  <si>
    <t>Thứ 2: vắng 1 phép (Nga); +30đ thưởng lao động tuần; +25đ tham gia ngày chạy Olympic; +20đ giải KK trò chơi lướt ván gỗ 26/3; +50đ thưởng đạt tuần học tốt</t>
  </si>
  <si>
    <t>Thứ 3: V1 (Trung); Thứ 5: giờ B môn Lịch sử (Trang 1đ, Trung 1đ, Duy Hòa 1đ); +25đ tham gia ngày chạy Olympic; +50đ giải Nhất trò chơi lướt ván gỗ 26/3; -10đ không đạt tuần học tốt</t>
  </si>
  <si>
    <t>Thứ 4: 2 bạn đi học muộn; +25đ tham gia ngày chạy Olympic; +40đ giải Nhì trò chơi lướt ván gỗ 26/3; +40đ giải Nhì trò chơi chuyền bi 26/3; +50đ thưởng đạt tuần học tốt</t>
  </si>
  <si>
    <t>+25đ tham gia ngày chạy Olympic; +50đ thưởng đạt tuần học tốt</t>
  </si>
  <si>
    <t>Thứ 5: giờ B môn Lịch sử (Hiền 0đ, Châu Linh 1đ, Thanh Long1đ); +25đ tham gia ngày chạy Olympic; +20đ giải KK trò chơi lướt ván gỗ 26/3; +50đ giải Nhất trò chơi chuyền bi 26/3; -10đ không đạt tuần học tốt</t>
  </si>
  <si>
    <t>Thứ 3: 1 số hs không nghiêm túc trong giờ Vật lý; Thứ 6: Vệ sinh bẩn; Thứ 7: Vắng 3 không phép; +25đ tham gia ngày chạy Olympic; -10đ không đạt tuần học tốt</t>
  </si>
  <si>
    <t>Thứ 2: Vắng 1 phép (Cường); Thứ 3: Vắng 1 phép (Cường); Thứ 4: Sơn, Tuyền đi học muộn; Thứ 7: Vắng 1 không phép.; +25đ tham gia ngày chạy Olympic; +50đ giải Nhất trò chơi bắt lươn 26/3; -10đ không đạt tuần học tốt</t>
  </si>
  <si>
    <t>Thứ 2: Vắng 1 phép (Sơn); Thứ 4: vắng 1 phép (Khang); Thứ 5: Vắng 1 phép (Đại), Cường mất trật tự trong giờ GDCD; -25đ không tham gia ngày chạy Olympic; +30đ giải Ba trò chơi lướt ván gỗ 26/3; +50đ giải Nhất trò chơi chuyền bi 26/3; -10đ không đạt tuần học tốt</t>
  </si>
  <si>
    <t>+25đ tham gia ngày chạy Olympic; +30đ giải Ba trò chơi bắt lươn 26/3; +50đ thưởng đạt tuần học tốt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</si>
</sst>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  <charset val="163"/>
      <scheme val="minor"/>
    </font>
    <font>
      <sz val="10"/>
      <color indexed="8"/>
      <name val="Times New Roman"/>
      <family val="1"/>
      <charset val="163"/>
    </font>
    <font>
      <b/>
      <sz val="10"/>
      <name val="Arial"/>
      <family val="2"/>
      <charset val="163"/>
    </font>
    <font>
      <sz val="10"/>
      <name val="Arial"/>
      <family val="2"/>
      <charset val="163"/>
    </font>
    <font>
      <u/>
      <sz val="10"/>
      <name val="Arial"/>
      <family val="2"/>
    </font>
    <font>
      <u/>
      <sz val="10"/>
      <name val="Arial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72">
    <xf numFmtId="0" fontId="0" fillId="0" borderId="0" xfId="0"/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25" xfId="2" quotePrefix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14" fillId="0" borderId="5" xfId="0" quotePrefix="1" applyFont="1" applyBorder="1" applyAlignment="1">
      <alignment vertical="center" wrapText="1"/>
    </xf>
    <xf numFmtId="0" fontId="7" fillId="0" borderId="0" xfId="2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1" applyFont="1" applyProtection="1"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26" xfId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27" xfId="1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0" borderId="28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1" fillId="0" borderId="30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/>
      <protection locked="0"/>
    </xf>
    <xf numFmtId="0" fontId="6" fillId="0" borderId="5" xfId="2" quotePrefix="1" applyFont="1" applyBorder="1" applyAlignment="1">
      <alignment horizontal="left" vertical="center" wrapText="1"/>
    </xf>
    <xf numFmtId="0" fontId="18" fillId="0" borderId="3" xfId="1" applyFont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2" fillId="0" borderId="23" xfId="1" applyFont="1" applyBorder="1" applyAlignment="1" applyProtection="1">
      <alignment wrapText="1"/>
      <protection locked="0"/>
    </xf>
    <xf numFmtId="0" fontId="2" fillId="0" borderId="24" xfId="1" applyFont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3" fillId="0" borderId="0" xfId="3" applyFont="1" applyAlignment="1">
      <alignment horizontal="center"/>
    </xf>
    <xf numFmtId="0" fontId="2" fillId="0" borderId="3" xfId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3999450666829432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tabSelected="1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J31" sqref="J31"/>
    </sheetView>
  </sheetViews>
  <sheetFormatPr defaultColWidth="9.140625" defaultRowHeight="12.75" x14ac:dyDescent="0.2"/>
  <cols>
    <col min="1" max="1" width="2.7109375" style="18" customWidth="1"/>
    <col min="2" max="2" width="20.5703125" style="18" customWidth="1"/>
    <col min="3" max="16" width="7.42578125" style="18" customWidth="1"/>
    <col min="17" max="16384" width="9.140625" style="18"/>
  </cols>
  <sheetData>
    <row r="1" spans="2:17" ht="18.75" customHeight="1" x14ac:dyDescent="0.2">
      <c r="B1" s="61" t="s">
        <v>49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7"/>
    </row>
    <row r="2" spans="2:17" ht="18" x14ac:dyDescent="0.2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7" ht="15" customHeight="1" thickBo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7" ht="13.5" thickTop="1" x14ac:dyDescent="0.2">
      <c r="B4" s="62" t="s">
        <v>1</v>
      </c>
      <c r="C4" s="59" t="s">
        <v>25</v>
      </c>
      <c r="D4" s="59" t="s">
        <v>26</v>
      </c>
      <c r="E4" s="59" t="s">
        <v>27</v>
      </c>
      <c r="F4" s="59" t="s">
        <v>28</v>
      </c>
      <c r="G4" s="59" t="s">
        <v>29</v>
      </c>
      <c r="H4" s="59" t="s">
        <v>30</v>
      </c>
      <c r="I4" s="59" t="s">
        <v>31</v>
      </c>
      <c r="J4" s="59" t="s">
        <v>32</v>
      </c>
      <c r="K4" s="59" t="s">
        <v>33</v>
      </c>
      <c r="L4" s="59" t="s">
        <v>34</v>
      </c>
      <c r="M4" s="59" t="s">
        <v>35</v>
      </c>
      <c r="N4" s="59" t="s">
        <v>36</v>
      </c>
      <c r="O4" s="59" t="s">
        <v>37</v>
      </c>
      <c r="P4" s="65" t="s">
        <v>38</v>
      </c>
    </row>
    <row r="5" spans="2:17" ht="12.75" customHeight="1" thickBot="1" x14ac:dyDescent="0.25">
      <c r="B5" s="6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6"/>
    </row>
    <row r="6" spans="2:17" ht="20.25" customHeight="1" thickTop="1" x14ac:dyDescent="0.2">
      <c r="B6" s="20" t="s">
        <v>2</v>
      </c>
      <c r="C6" s="21">
        <v>-13</v>
      </c>
      <c r="D6" s="22">
        <v>-1</v>
      </c>
      <c r="E6" s="22">
        <v>-1</v>
      </c>
      <c r="F6" s="22"/>
      <c r="G6" s="22"/>
      <c r="H6" s="22">
        <v>-4</v>
      </c>
      <c r="I6" s="22"/>
      <c r="J6" s="22"/>
      <c r="K6" s="22"/>
      <c r="L6" s="22">
        <v>-15</v>
      </c>
      <c r="M6" s="22">
        <v>-11</v>
      </c>
      <c r="N6" s="22">
        <v>-14</v>
      </c>
      <c r="O6" s="22">
        <v>-3</v>
      </c>
      <c r="P6" s="23">
        <v>-3</v>
      </c>
    </row>
    <row r="7" spans="2:17" ht="20.25" customHeight="1" x14ac:dyDescent="0.2">
      <c r="B7" s="24" t="s">
        <v>3</v>
      </c>
      <c r="C7" s="25"/>
      <c r="D7" s="26"/>
      <c r="E7" s="26"/>
      <c r="F7" s="26"/>
      <c r="G7" s="26"/>
      <c r="H7" s="26"/>
      <c r="I7" s="26"/>
      <c r="J7" s="26"/>
      <c r="K7" s="26"/>
      <c r="L7" s="26">
        <v>-5</v>
      </c>
      <c r="M7" s="26"/>
      <c r="N7" s="26"/>
      <c r="O7" s="26"/>
      <c r="P7" s="27"/>
    </row>
    <row r="8" spans="2:17" ht="20.25" customHeight="1" x14ac:dyDescent="0.2">
      <c r="B8" s="24" t="s">
        <v>4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2:17" ht="20.25" customHeight="1" x14ac:dyDescent="0.2">
      <c r="B9" s="24" t="s">
        <v>5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2:17" ht="20.25" customHeight="1" x14ac:dyDescent="0.2">
      <c r="B10" s="24" t="s">
        <v>6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2:17" ht="20.25" customHeight="1" x14ac:dyDescent="0.2">
      <c r="B11" s="24" t="s">
        <v>46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7" ht="20.25" customHeight="1" x14ac:dyDescent="0.2">
      <c r="B12" s="24" t="s">
        <v>7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</row>
    <row r="13" spans="2:17" ht="20.25" customHeight="1" x14ac:dyDescent="0.2">
      <c r="B13" s="24" t="s">
        <v>51</v>
      </c>
      <c r="C13" s="25"/>
      <c r="D13" s="26"/>
      <c r="E13" s="26"/>
      <c r="F13" s="26"/>
      <c r="G13" s="26"/>
      <c r="H13" s="26"/>
      <c r="I13" s="26"/>
      <c r="J13" s="26"/>
      <c r="K13" s="26"/>
      <c r="L13" s="26">
        <v>-5</v>
      </c>
      <c r="M13" s="26"/>
      <c r="N13" s="26">
        <v>-2</v>
      </c>
      <c r="O13" s="26">
        <v>-2</v>
      </c>
      <c r="P13" s="27"/>
    </row>
    <row r="14" spans="2:17" ht="20.25" customHeight="1" x14ac:dyDescent="0.2">
      <c r="B14" s="24" t="s">
        <v>48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2:17" ht="20.25" customHeight="1" x14ac:dyDescent="0.2">
      <c r="B15" s="24" t="s">
        <v>42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2:17" ht="20.25" customHeight="1" x14ac:dyDescent="0.2">
      <c r="B16" s="24" t="s">
        <v>43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2:16" ht="20.25" customHeight="1" x14ac:dyDescent="0.2">
      <c r="B17" s="24" t="s">
        <v>44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2:16" ht="20.25" customHeight="1" x14ac:dyDescent="0.2">
      <c r="B18" s="24" t="s">
        <v>45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</row>
    <row r="19" spans="2:16" ht="17.25" customHeight="1" thickBot="1" x14ac:dyDescent="0.25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2:16" ht="20.100000000000001" customHeight="1" thickTop="1" thickBot="1" x14ac:dyDescent="0.25">
      <c r="B20" s="32" t="s">
        <v>16</v>
      </c>
      <c r="C20" s="33">
        <f>100+SUM(C6:C19)</f>
        <v>87</v>
      </c>
      <c r="D20" s="33">
        <f>100+SUM(D6:D19)</f>
        <v>99</v>
      </c>
      <c r="E20" s="33">
        <f t="shared" ref="E20:P20" si="0">100+SUM(E6:E19)</f>
        <v>99</v>
      </c>
      <c r="F20" s="33">
        <f t="shared" si="0"/>
        <v>100</v>
      </c>
      <c r="G20" s="33">
        <f t="shared" si="0"/>
        <v>100</v>
      </c>
      <c r="H20" s="33">
        <f t="shared" si="0"/>
        <v>96</v>
      </c>
      <c r="I20" s="33">
        <f t="shared" si="0"/>
        <v>100</v>
      </c>
      <c r="J20" s="33">
        <f>100+SUM(J6:J19)</f>
        <v>100</v>
      </c>
      <c r="K20" s="33">
        <f t="shared" si="0"/>
        <v>100</v>
      </c>
      <c r="L20" s="33">
        <f t="shared" si="0"/>
        <v>75</v>
      </c>
      <c r="M20" s="33">
        <f t="shared" si="0"/>
        <v>89</v>
      </c>
      <c r="N20" s="33">
        <f t="shared" si="0"/>
        <v>84</v>
      </c>
      <c r="O20" s="33">
        <f t="shared" si="0"/>
        <v>95</v>
      </c>
      <c r="P20" s="34">
        <f t="shared" si="0"/>
        <v>97</v>
      </c>
    </row>
    <row r="21" spans="2:16" ht="20.100000000000001" customHeight="1" thickTop="1" x14ac:dyDescent="0.2">
      <c r="B21" s="35" t="s">
        <v>8</v>
      </c>
      <c r="C21" s="21"/>
      <c r="D21" s="22"/>
      <c r="E21" s="22"/>
      <c r="F21" s="22"/>
      <c r="G21" s="22">
        <v>-10</v>
      </c>
      <c r="H21" s="22"/>
      <c r="I21" s="22"/>
      <c r="J21" s="22"/>
      <c r="K21" s="22"/>
      <c r="L21" s="22"/>
      <c r="M21" s="22"/>
      <c r="N21" s="22"/>
      <c r="O21" s="22"/>
      <c r="P21" s="23">
        <v>-5</v>
      </c>
    </row>
    <row r="22" spans="2:16" ht="20.100000000000001" customHeight="1" x14ac:dyDescent="0.2">
      <c r="B22" s="36" t="s">
        <v>40</v>
      </c>
      <c r="C22" s="25"/>
      <c r="D22" s="26"/>
      <c r="E22" s="26">
        <v>-5</v>
      </c>
      <c r="F22" s="26"/>
      <c r="G22" s="26">
        <v>-5</v>
      </c>
      <c r="H22" s="26"/>
      <c r="I22" s="26"/>
      <c r="J22" s="26"/>
      <c r="K22" s="26">
        <v>-5</v>
      </c>
      <c r="L22" s="26"/>
      <c r="M22" s="26"/>
      <c r="N22" s="26"/>
      <c r="O22" s="26"/>
      <c r="P22" s="27"/>
    </row>
    <row r="23" spans="2:16" ht="20.100000000000001" customHeight="1" x14ac:dyDescent="0.2">
      <c r="B23" s="36" t="s">
        <v>41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2:16" ht="20.100000000000001" customHeight="1" thickBot="1" x14ac:dyDescent="0.25">
      <c r="B24" s="37" t="s">
        <v>9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2:16" ht="20.100000000000001" customHeight="1" thickTop="1" thickBot="1" x14ac:dyDescent="0.25">
      <c r="B25" s="32" t="s">
        <v>17</v>
      </c>
      <c r="C25" s="48">
        <f>100+SUM(C21:C24)</f>
        <v>100</v>
      </c>
      <c r="D25" s="48">
        <f>100+SUM(D21:D24)</f>
        <v>100</v>
      </c>
      <c r="E25" s="48">
        <f t="shared" ref="E25:P25" si="1">100+SUM(E21:E24)</f>
        <v>95</v>
      </c>
      <c r="F25" s="48">
        <f t="shared" si="1"/>
        <v>100</v>
      </c>
      <c r="G25" s="48">
        <f t="shared" si="1"/>
        <v>85</v>
      </c>
      <c r="H25" s="48">
        <f t="shared" si="1"/>
        <v>100</v>
      </c>
      <c r="I25" s="48">
        <f t="shared" si="1"/>
        <v>100</v>
      </c>
      <c r="J25" s="48">
        <f t="shared" si="1"/>
        <v>100</v>
      </c>
      <c r="K25" s="48">
        <f t="shared" si="1"/>
        <v>95</v>
      </c>
      <c r="L25" s="48">
        <f t="shared" si="1"/>
        <v>100</v>
      </c>
      <c r="M25" s="48">
        <f t="shared" si="1"/>
        <v>100</v>
      </c>
      <c r="N25" s="48">
        <f t="shared" si="1"/>
        <v>100</v>
      </c>
      <c r="O25" s="48">
        <f t="shared" si="1"/>
        <v>100</v>
      </c>
      <c r="P25" s="34">
        <f t="shared" si="1"/>
        <v>95</v>
      </c>
    </row>
    <row r="26" spans="2:16" ht="20.100000000000001" customHeight="1" thickTop="1" thickBot="1" x14ac:dyDescent="0.25">
      <c r="B26" s="38" t="s">
        <v>10</v>
      </c>
      <c r="C26" s="54">
        <f>25+30</f>
        <v>55</v>
      </c>
      <c r="D26" s="41">
        <f>30+25+20+50</f>
        <v>125</v>
      </c>
      <c r="E26" s="55">
        <f>25+50-10</f>
        <v>65</v>
      </c>
      <c r="F26" s="41">
        <f>25+50</f>
        <v>75</v>
      </c>
      <c r="G26" s="40">
        <f>25+40+40</f>
        <v>105</v>
      </c>
      <c r="H26" s="41">
        <f>25+40+40+50</f>
        <v>155</v>
      </c>
      <c r="I26" s="41">
        <f>25+50</f>
        <v>75</v>
      </c>
      <c r="J26" s="71">
        <f>25+30+50</f>
        <v>105</v>
      </c>
      <c r="K26" s="55">
        <f>25+20+50-10</f>
        <v>85</v>
      </c>
      <c r="L26" s="55">
        <f>25-10</f>
        <v>15</v>
      </c>
      <c r="M26" s="55">
        <f>25+50-10</f>
        <v>65</v>
      </c>
      <c r="N26" s="40">
        <f>25+20</f>
        <v>45</v>
      </c>
      <c r="O26" s="57">
        <f>-25+30+50-10</f>
        <v>45</v>
      </c>
      <c r="P26" s="42">
        <v>25</v>
      </c>
    </row>
    <row r="27" spans="2:16" ht="20.100000000000001" customHeight="1" thickTop="1" thickBot="1" x14ac:dyDescent="0.25">
      <c r="B27" s="32" t="s">
        <v>18</v>
      </c>
      <c r="C27" s="48">
        <f>SUM(C20,C25,C26)</f>
        <v>242</v>
      </c>
      <c r="D27" s="48">
        <f>SUM(D20,D25,D26)</f>
        <v>324</v>
      </c>
      <c r="E27" s="48">
        <f t="shared" ref="E27:P27" si="2">SUM(E20,E25,E26)</f>
        <v>259</v>
      </c>
      <c r="F27" s="48">
        <f>SUM(F20,F25,F26)</f>
        <v>275</v>
      </c>
      <c r="G27" s="48">
        <f t="shared" si="2"/>
        <v>290</v>
      </c>
      <c r="H27" s="48">
        <f t="shared" si="2"/>
        <v>351</v>
      </c>
      <c r="I27" s="48">
        <f t="shared" si="2"/>
        <v>275</v>
      </c>
      <c r="J27" s="48">
        <f>SUM(J20,J25,J26)</f>
        <v>305</v>
      </c>
      <c r="K27" s="48">
        <f t="shared" si="2"/>
        <v>280</v>
      </c>
      <c r="L27" s="48">
        <f t="shared" si="2"/>
        <v>190</v>
      </c>
      <c r="M27" s="48">
        <f t="shared" si="2"/>
        <v>254</v>
      </c>
      <c r="N27" s="48">
        <f>SUM(N20,N25,N26)</f>
        <v>229</v>
      </c>
      <c r="O27" s="48">
        <f t="shared" si="2"/>
        <v>240</v>
      </c>
      <c r="P27" s="49">
        <f t="shared" si="2"/>
        <v>217</v>
      </c>
    </row>
    <row r="28" spans="2:16" ht="20.100000000000001" customHeight="1" thickTop="1" thickBot="1" x14ac:dyDescent="0.25">
      <c r="B28" s="43"/>
      <c r="C28" s="4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2"/>
    </row>
    <row r="29" spans="2:16" ht="20.100000000000001" customHeight="1" thickTop="1" x14ac:dyDescent="0.2">
      <c r="B29" s="45" t="s">
        <v>11</v>
      </c>
      <c r="C29" s="50">
        <f t="shared" ref="C29:P29" si="3">RANK(C27,$C$27:$P$27)</f>
        <v>10</v>
      </c>
      <c r="D29" s="50">
        <f t="shared" si="3"/>
        <v>2</v>
      </c>
      <c r="E29" s="58">
        <f t="shared" si="3"/>
        <v>8</v>
      </c>
      <c r="F29" s="51">
        <f t="shared" si="3"/>
        <v>6</v>
      </c>
      <c r="G29" s="50">
        <f t="shared" si="3"/>
        <v>4</v>
      </c>
      <c r="H29" s="51">
        <f t="shared" si="3"/>
        <v>1</v>
      </c>
      <c r="I29" s="50">
        <f t="shared" si="3"/>
        <v>6</v>
      </c>
      <c r="J29" s="50">
        <f t="shared" si="3"/>
        <v>3</v>
      </c>
      <c r="K29" s="50">
        <f t="shared" si="3"/>
        <v>5</v>
      </c>
      <c r="L29" s="51">
        <f t="shared" si="3"/>
        <v>14</v>
      </c>
      <c r="M29" s="50">
        <f t="shared" si="3"/>
        <v>9</v>
      </c>
      <c r="N29" s="51">
        <f t="shared" si="3"/>
        <v>12</v>
      </c>
      <c r="O29" s="50">
        <f t="shared" si="3"/>
        <v>11</v>
      </c>
      <c r="P29" s="52">
        <f t="shared" si="3"/>
        <v>13</v>
      </c>
    </row>
    <row r="30" spans="2:16" ht="20.100000000000001" customHeight="1" thickBot="1" x14ac:dyDescent="0.25">
      <c r="B30" s="46" t="s">
        <v>12</v>
      </c>
      <c r="C30" s="53" t="str">
        <f>HLOOKUP(C27,'Bảng qui định xếp loại'!$A$3:$E$4,2,1)</f>
        <v>Tốt</v>
      </c>
      <c r="D30" s="53" t="str">
        <f>HLOOKUP(D27,'Bảng qui định xếp loại'!$A$3:$E$4,2,1)</f>
        <v>Tốt</v>
      </c>
      <c r="E30" s="53" t="str">
        <f>HLOOKUP(E27,'Bảng qui định xếp loại'!$A$3:$E$4,2,1)</f>
        <v>Tốt</v>
      </c>
      <c r="F30" s="53" t="str">
        <f>HLOOKUP(F27,'Bảng qui định xếp loại'!$A$3:$E$4,2,1)</f>
        <v>Tốt</v>
      </c>
      <c r="G30" s="53" t="str">
        <f>HLOOKUP(G27,'Bảng qui định xếp loại'!$A$3:$E$4,2,1)</f>
        <v>Tốt</v>
      </c>
      <c r="H30" s="53" t="str">
        <f>HLOOKUP(H27,'Bảng qui định xếp loại'!$A$3:$E$4,2,1)</f>
        <v>Tốt</v>
      </c>
      <c r="I30" s="53" t="str">
        <f>HLOOKUP(I27,'Bảng qui định xếp loại'!$A$3:$E$4,2,1)</f>
        <v>Tốt</v>
      </c>
      <c r="J30" s="53" t="str">
        <f>HLOOKUP(J27,'Bảng qui định xếp loại'!$A$3:$E$4,2,1)</f>
        <v>Tốt</v>
      </c>
      <c r="K30" s="53" t="str">
        <f>HLOOKUP(K27,'Bảng qui định xếp loại'!$A$3:$E$4,2,1)</f>
        <v>Tốt</v>
      </c>
      <c r="L30" s="53" t="str">
        <f>HLOOKUP(L27,'Bảng qui định xếp loại'!$A$3:$E$4,2,1)</f>
        <v>Khá</v>
      </c>
      <c r="M30" s="53" t="str">
        <f>HLOOKUP(M27,'Bảng qui định xếp loại'!$A$3:$E$4,2,1)</f>
        <v>Tốt</v>
      </c>
      <c r="N30" s="53" t="str">
        <f>HLOOKUP(N27,'Bảng qui định xếp loại'!$A$3:$E$4,2,1)</f>
        <v>Tốt</v>
      </c>
      <c r="O30" s="53" t="str">
        <f>HLOOKUP(O27,'Bảng qui định xếp loại'!$A$3:$E$4,2,1)</f>
        <v>Tốt</v>
      </c>
      <c r="P30" s="47" t="s">
        <v>47</v>
      </c>
    </row>
    <row r="31" spans="2:16" ht="13.5" thickTop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</sheetData>
  <mergeCells count="17">
    <mergeCell ref="B1:P1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  <mergeCell ref="G4:G5"/>
    <mergeCell ref="H4:H5"/>
  </mergeCells>
  <phoneticPr fontId="11" type="noConversion"/>
  <conditionalFormatting sqref="C29:P29">
    <cfRule type="cellIs" dxfId="2" priority="1" stopIfTrue="1" operator="greaterThanOrEqual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103" zoomScaleNormal="103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9.140625" defaultRowHeight="15" x14ac:dyDescent="0.25"/>
  <cols>
    <col min="1" max="1" width="3" style="5" bestFit="1" customWidth="1"/>
    <col min="2" max="2" width="5.85546875" style="5" customWidth="1"/>
    <col min="3" max="3" width="128.5703125" style="5" customWidth="1"/>
    <col min="4" max="16384" width="9.140625" style="5"/>
  </cols>
  <sheetData>
    <row r="1" spans="1:17" ht="22.5" customHeight="1" x14ac:dyDescent="0.25">
      <c r="B1" s="69" t="s">
        <v>50</v>
      </c>
      <c r="C1" s="6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.75" x14ac:dyDescent="0.25">
      <c r="B2" s="67" t="s">
        <v>14</v>
      </c>
      <c r="C2" s="68"/>
    </row>
    <row r="3" spans="1:17" ht="12" customHeight="1" thickBot="1" x14ac:dyDescent="0.3">
      <c r="B3" s="4"/>
      <c r="C3" s="4"/>
    </row>
    <row r="4" spans="1:17" ht="17.100000000000001" customHeight="1" thickTop="1" thickBot="1" x14ac:dyDescent="0.3">
      <c r="B4" s="6" t="s">
        <v>15</v>
      </c>
      <c r="C4" s="7" t="s">
        <v>39</v>
      </c>
    </row>
    <row r="5" spans="1:17" ht="34.5" customHeight="1" thickTop="1" x14ac:dyDescent="0.25">
      <c r="A5" s="5">
        <v>10</v>
      </c>
      <c r="B5" s="10" t="s">
        <v>25</v>
      </c>
      <c r="C5" s="11" t="s">
        <v>56</v>
      </c>
    </row>
    <row r="6" spans="1:17" ht="31.5" customHeight="1" x14ac:dyDescent="0.25">
      <c r="A6" s="5">
        <v>1</v>
      </c>
      <c r="B6" s="12" t="s">
        <v>26</v>
      </c>
      <c r="C6" s="13" t="s">
        <v>57</v>
      </c>
    </row>
    <row r="7" spans="1:17" ht="35.25" customHeight="1" x14ac:dyDescent="0.25">
      <c r="A7" s="5">
        <v>2</v>
      </c>
      <c r="B7" s="12" t="s">
        <v>27</v>
      </c>
      <c r="C7" s="14" t="s">
        <v>58</v>
      </c>
    </row>
    <row r="8" spans="1:17" ht="33.75" customHeight="1" x14ac:dyDescent="0.25">
      <c r="A8" s="5">
        <f>SUM(A5:A7)</f>
        <v>13</v>
      </c>
      <c r="B8" s="12" t="s">
        <v>28</v>
      </c>
      <c r="C8" s="14" t="s">
        <v>52</v>
      </c>
    </row>
    <row r="9" spans="1:17" ht="31.5" customHeight="1" x14ac:dyDescent="0.25">
      <c r="B9" s="12" t="s">
        <v>29</v>
      </c>
      <c r="C9" s="14" t="s">
        <v>55</v>
      </c>
    </row>
    <row r="10" spans="1:17" ht="35.25" customHeight="1" x14ac:dyDescent="0.25">
      <c r="B10" s="12" t="s">
        <v>30</v>
      </c>
      <c r="C10" s="14" t="s">
        <v>59</v>
      </c>
    </row>
    <row r="11" spans="1:17" ht="31.5" customHeight="1" x14ac:dyDescent="0.25">
      <c r="B11" s="12" t="s">
        <v>31</v>
      </c>
      <c r="C11" s="56" t="s">
        <v>60</v>
      </c>
    </row>
    <row r="12" spans="1:17" ht="32.25" customHeight="1" x14ac:dyDescent="0.25">
      <c r="B12" s="12" t="s">
        <v>32</v>
      </c>
      <c r="C12" s="56" t="s">
        <v>65</v>
      </c>
    </row>
    <row r="13" spans="1:17" ht="31.5" customHeight="1" x14ac:dyDescent="0.25">
      <c r="B13" s="12" t="s">
        <v>33</v>
      </c>
      <c r="C13" s="16" t="s">
        <v>61</v>
      </c>
    </row>
    <row r="14" spans="1:17" ht="31.5" customHeight="1" x14ac:dyDescent="0.25">
      <c r="B14" s="12" t="s">
        <v>34</v>
      </c>
      <c r="C14" s="14" t="s">
        <v>62</v>
      </c>
    </row>
    <row r="15" spans="1:17" ht="37.5" customHeight="1" x14ac:dyDescent="0.25">
      <c r="B15" s="12" t="s">
        <v>35</v>
      </c>
      <c r="C15" s="13" t="s">
        <v>63</v>
      </c>
    </row>
    <row r="16" spans="1:17" ht="32.25" customHeight="1" x14ac:dyDescent="0.25">
      <c r="B16" s="12" t="s">
        <v>36</v>
      </c>
      <c r="C16" s="14" t="s">
        <v>54</v>
      </c>
    </row>
    <row r="17" spans="2:3" ht="31.5" customHeight="1" x14ac:dyDescent="0.25">
      <c r="B17" s="12" t="s">
        <v>37</v>
      </c>
      <c r="C17" s="14" t="s">
        <v>64</v>
      </c>
    </row>
    <row r="18" spans="2:3" ht="31.5" customHeight="1" thickBot="1" x14ac:dyDescent="0.3">
      <c r="B18" s="9" t="s">
        <v>38</v>
      </c>
      <c r="C18" s="15" t="s">
        <v>53</v>
      </c>
    </row>
    <row r="19" spans="2:3" ht="15.75" thickTop="1" x14ac:dyDescent="0.25"/>
  </sheetData>
  <mergeCells count="2">
    <mergeCell ref="B2:C2"/>
    <mergeCell ref="B1:C1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5" x14ac:dyDescent="0.25"/>
  <sheetData>
    <row r="1" spans="1:5" ht="18" x14ac:dyDescent="0.25">
      <c r="A1" s="70" t="s">
        <v>19</v>
      </c>
      <c r="B1" s="70"/>
      <c r="C1" s="70"/>
      <c r="D1" s="70"/>
      <c r="E1" s="70"/>
    </row>
    <row r="2" spans="1:5" ht="18" x14ac:dyDescent="0.25">
      <c r="A2" s="1"/>
      <c r="B2" s="1"/>
      <c r="C2" s="1"/>
      <c r="D2" s="1"/>
      <c r="E2" s="1"/>
    </row>
    <row r="3" spans="1:5" x14ac:dyDescent="0.25">
      <c r="A3" s="2" t="s">
        <v>20</v>
      </c>
      <c r="B3" s="3">
        <v>0</v>
      </c>
      <c r="C3" s="3">
        <v>185</v>
      </c>
      <c r="D3" s="3">
        <v>190</v>
      </c>
      <c r="E3" s="3">
        <v>195</v>
      </c>
    </row>
    <row r="4" spans="1:5" x14ac:dyDescent="0.25">
      <c r="A4" s="2" t="s">
        <v>21</v>
      </c>
      <c r="B4" s="3" t="s">
        <v>22</v>
      </c>
      <c r="C4" s="3" t="s">
        <v>24</v>
      </c>
      <c r="D4" s="3" t="s">
        <v>23</v>
      </c>
      <c r="E4" s="3" t="s">
        <v>13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2016-03-28T06:33:45Z</cp:lastPrinted>
  <dcterms:created xsi:type="dcterms:W3CDTF">2013-08-24T15:42:38Z</dcterms:created>
  <dcterms:modified xsi:type="dcterms:W3CDTF">2016-04-01T00:13:29Z</dcterms:modified>
</cp:coreProperties>
</file>